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adim.kral\Desktop\2 0 1 9\SMLOUVA O DÍLO\049 - Rekonstrukce střechy na bytovém domě ul. Polní 639-640\01 - Zadávací dokumentace\"/>
    </mc:Choice>
  </mc:AlternateContent>
  <bookViews>
    <workbookView xWindow="0" yWindow="0" windowWidth="19200" windowHeight="114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Pol'!$A$1:$U$137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127" i="12" l="1"/>
  <c r="G39" i="1" s="1"/>
  <c r="G40" i="1" s="1"/>
  <c r="G25" i="1" s="1"/>
  <c r="G26" i="1" s="1"/>
  <c r="G9" i="12"/>
  <c r="M9" i="12" s="1"/>
  <c r="I9" i="12"/>
  <c r="K9" i="12"/>
  <c r="O9" i="12"/>
  <c r="Q9" i="12"/>
  <c r="U9" i="12"/>
  <c r="U8" i="12" s="1"/>
  <c r="G11" i="12"/>
  <c r="M11" i="12" s="1"/>
  <c r="I11" i="12"/>
  <c r="K11" i="12"/>
  <c r="O11" i="12"/>
  <c r="Q11" i="12"/>
  <c r="U11" i="12"/>
  <c r="G14" i="12"/>
  <c r="M14" i="12" s="1"/>
  <c r="I14" i="12"/>
  <c r="K14" i="12"/>
  <c r="O14" i="12"/>
  <c r="Q14" i="12"/>
  <c r="U14" i="12"/>
  <c r="G16" i="12"/>
  <c r="I16" i="12"/>
  <c r="K16" i="12"/>
  <c r="M16" i="12"/>
  <c r="O16" i="12"/>
  <c r="Q16" i="12"/>
  <c r="U16" i="12"/>
  <c r="G18" i="12"/>
  <c r="I18" i="12"/>
  <c r="K18" i="12"/>
  <c r="O18" i="12"/>
  <c r="Q18" i="12"/>
  <c r="U18" i="12"/>
  <c r="G20" i="12"/>
  <c r="M20" i="12" s="1"/>
  <c r="I20" i="12"/>
  <c r="K20" i="12"/>
  <c r="O20" i="12"/>
  <c r="Q20" i="12"/>
  <c r="U20" i="12"/>
  <c r="G21" i="12"/>
  <c r="M23" i="12" s="1"/>
  <c r="I23" i="12"/>
  <c r="K23" i="12"/>
  <c r="O23" i="12"/>
  <c r="Q23" i="12"/>
  <c r="U23" i="12"/>
  <c r="G25" i="12"/>
  <c r="M25" i="12" s="1"/>
  <c r="I25" i="12"/>
  <c r="K25" i="12"/>
  <c r="O25" i="12"/>
  <c r="Q25" i="12"/>
  <c r="U25" i="12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7" i="12"/>
  <c r="I37" i="12"/>
  <c r="K37" i="12"/>
  <c r="M37" i="12"/>
  <c r="O37" i="12"/>
  <c r="Q37" i="12"/>
  <c r="U37" i="12"/>
  <c r="G39" i="12"/>
  <c r="M39" i="12" s="1"/>
  <c r="I39" i="12"/>
  <c r="K39" i="12"/>
  <c r="O39" i="12"/>
  <c r="Q39" i="12"/>
  <c r="U39" i="12"/>
  <c r="G44" i="12"/>
  <c r="M44" i="12" s="1"/>
  <c r="I44" i="12"/>
  <c r="K44" i="12"/>
  <c r="O44" i="12"/>
  <c r="Q44" i="12"/>
  <c r="U44" i="12"/>
  <c r="G47" i="12"/>
  <c r="I47" i="12"/>
  <c r="K47" i="12"/>
  <c r="M47" i="12"/>
  <c r="O47" i="12"/>
  <c r="Q47" i="12"/>
  <c r="U47" i="12"/>
  <c r="G52" i="12"/>
  <c r="M52" i="12" s="1"/>
  <c r="I52" i="12"/>
  <c r="K52" i="12"/>
  <c r="O52" i="12"/>
  <c r="Q52" i="12"/>
  <c r="U52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2" i="12"/>
  <c r="I82" i="12"/>
  <c r="K82" i="12"/>
  <c r="O82" i="12"/>
  <c r="Q82" i="12"/>
  <c r="U82" i="12"/>
  <c r="G84" i="12"/>
  <c r="M84" i="12" s="1"/>
  <c r="I84" i="12"/>
  <c r="K84" i="12"/>
  <c r="O84" i="12"/>
  <c r="Q84" i="12"/>
  <c r="U84" i="12"/>
  <c r="G87" i="12"/>
  <c r="I87" i="12"/>
  <c r="K87" i="12"/>
  <c r="M87" i="12"/>
  <c r="O87" i="12"/>
  <c r="Q87" i="12"/>
  <c r="U87" i="12"/>
  <c r="G89" i="12"/>
  <c r="M89" i="12" s="1"/>
  <c r="I89" i="12"/>
  <c r="K89" i="12"/>
  <c r="O89" i="12"/>
  <c r="Q89" i="12"/>
  <c r="U89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I95" i="12"/>
  <c r="K95" i="12"/>
  <c r="M95" i="12"/>
  <c r="O95" i="12"/>
  <c r="Q95" i="12"/>
  <c r="U95" i="12"/>
  <c r="G97" i="12"/>
  <c r="G96" i="12" s="1"/>
  <c r="I52" i="1" s="1"/>
  <c r="I97" i="12"/>
  <c r="I96" i="12" s="1"/>
  <c r="K97" i="12"/>
  <c r="M97" i="12"/>
  <c r="O97" i="12"/>
  <c r="Q97" i="12"/>
  <c r="U97" i="12"/>
  <c r="G100" i="12"/>
  <c r="M100" i="12" s="1"/>
  <c r="I100" i="12"/>
  <c r="K100" i="12"/>
  <c r="O100" i="12"/>
  <c r="O96" i="12" s="1"/>
  <c r="Q100" i="12"/>
  <c r="U100" i="12"/>
  <c r="G103" i="12"/>
  <c r="I103" i="12"/>
  <c r="K103" i="12"/>
  <c r="M103" i="12"/>
  <c r="O103" i="12"/>
  <c r="Q103" i="12"/>
  <c r="U103" i="12"/>
  <c r="Q104" i="12"/>
  <c r="G105" i="12"/>
  <c r="M105" i="12" s="1"/>
  <c r="I105" i="12"/>
  <c r="K105" i="12"/>
  <c r="O105" i="12"/>
  <c r="O104" i="12" s="1"/>
  <c r="Q105" i="12"/>
  <c r="U105" i="12"/>
  <c r="G107" i="12"/>
  <c r="M107" i="12" s="1"/>
  <c r="I107" i="12"/>
  <c r="K107" i="12"/>
  <c r="O107" i="12"/>
  <c r="Q107" i="12"/>
  <c r="U107" i="12"/>
  <c r="G108" i="12"/>
  <c r="I108" i="12"/>
  <c r="K108" i="12"/>
  <c r="M108" i="12"/>
  <c r="O108" i="12"/>
  <c r="Q108" i="12"/>
  <c r="U108" i="12"/>
  <c r="G110" i="12"/>
  <c r="M110" i="12" s="1"/>
  <c r="I110" i="12"/>
  <c r="K110" i="12"/>
  <c r="O110" i="12"/>
  <c r="Q110" i="12"/>
  <c r="U110" i="12"/>
  <c r="G111" i="12"/>
  <c r="I111" i="12"/>
  <c r="K111" i="12"/>
  <c r="M111" i="12"/>
  <c r="O111" i="12"/>
  <c r="Q111" i="12"/>
  <c r="U111" i="12"/>
  <c r="G112" i="12"/>
  <c r="I112" i="12"/>
  <c r="K112" i="12"/>
  <c r="M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7" i="12"/>
  <c r="I117" i="12"/>
  <c r="K117" i="12"/>
  <c r="M117" i="12"/>
  <c r="O117" i="12"/>
  <c r="Q117" i="12"/>
  <c r="U117" i="12"/>
  <c r="G119" i="12"/>
  <c r="M119" i="12" s="1"/>
  <c r="I119" i="12"/>
  <c r="K119" i="12"/>
  <c r="O119" i="12"/>
  <c r="O109" i="12" s="1"/>
  <c r="Q119" i="12"/>
  <c r="U119" i="12"/>
  <c r="G120" i="12"/>
  <c r="M120" i="12" s="1"/>
  <c r="I120" i="12"/>
  <c r="K120" i="12"/>
  <c r="O120" i="12"/>
  <c r="Q120" i="12"/>
  <c r="U120" i="12"/>
  <c r="G122" i="12"/>
  <c r="G121" i="12" s="1"/>
  <c r="I55" i="1" s="1"/>
  <c r="I122" i="12"/>
  <c r="I121" i="12" s="1"/>
  <c r="K122" i="12"/>
  <c r="K121" i="12" s="1"/>
  <c r="O122" i="12"/>
  <c r="O121" i="12" s="1"/>
  <c r="Q122" i="12"/>
  <c r="Q121" i="12" s="1"/>
  <c r="U122" i="12"/>
  <c r="U121" i="12" s="1"/>
  <c r="G123" i="12"/>
  <c r="M123" i="12" s="1"/>
  <c r="I123" i="12"/>
  <c r="K123" i="12"/>
  <c r="O123" i="12"/>
  <c r="Q123" i="12"/>
  <c r="U123" i="12"/>
  <c r="G124" i="12"/>
  <c r="I56" i="1" s="1"/>
  <c r="I124" i="12"/>
  <c r="Q124" i="12"/>
  <c r="U124" i="12"/>
  <c r="G125" i="12"/>
  <c r="M125" i="12" s="1"/>
  <c r="M124" i="12" s="1"/>
  <c r="I125" i="12"/>
  <c r="K125" i="12"/>
  <c r="K124" i="12" s="1"/>
  <c r="O125" i="12"/>
  <c r="O124" i="12" s="1"/>
  <c r="Q125" i="12"/>
  <c r="U125" i="12"/>
  <c r="I20" i="1"/>
  <c r="I19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G15" i="12" l="1"/>
  <c r="I48" i="1" s="1"/>
  <c r="K109" i="12"/>
  <c r="U104" i="12"/>
  <c r="I104" i="12"/>
  <c r="G104" i="12"/>
  <c r="I53" i="1" s="1"/>
  <c r="Q96" i="12"/>
  <c r="U81" i="12"/>
  <c r="I38" i="12"/>
  <c r="K24" i="12"/>
  <c r="U15" i="12"/>
  <c r="O8" i="12"/>
  <c r="G8" i="12"/>
  <c r="U109" i="12"/>
  <c r="I81" i="12"/>
  <c r="K38" i="12"/>
  <c r="Q38" i="12"/>
  <c r="U24" i="12"/>
  <c r="I24" i="12"/>
  <c r="O15" i="12"/>
  <c r="K8" i="12"/>
  <c r="Q109" i="12"/>
  <c r="M96" i="12"/>
  <c r="O81" i="12"/>
  <c r="G81" i="12"/>
  <c r="I51" i="1" s="1"/>
  <c r="O38" i="12"/>
  <c r="K15" i="12"/>
  <c r="I8" i="12"/>
  <c r="AC127" i="12"/>
  <c r="F39" i="1" s="1"/>
  <c r="M121" i="12"/>
  <c r="M122" i="12"/>
  <c r="I109" i="12"/>
  <c r="K104" i="12"/>
  <c r="U96" i="12"/>
  <c r="K96" i="12"/>
  <c r="K81" i="12"/>
  <c r="Q81" i="12"/>
  <c r="M82" i="12"/>
  <c r="M81" i="12" s="1"/>
  <c r="U38" i="12"/>
  <c r="Q24" i="12"/>
  <c r="O24" i="12"/>
  <c r="Q15" i="12"/>
  <c r="I15" i="12"/>
  <c r="Q8" i="12"/>
  <c r="M8" i="12"/>
  <c r="M109" i="12"/>
  <c r="M104" i="12"/>
  <c r="M38" i="12"/>
  <c r="M24" i="12"/>
  <c r="G24" i="12"/>
  <c r="I49" i="1" s="1"/>
  <c r="M18" i="12"/>
  <c r="M15" i="12" s="1"/>
  <c r="G38" i="12"/>
  <c r="I50" i="1" s="1"/>
  <c r="G109" i="12"/>
  <c r="I54" i="1" s="1"/>
  <c r="F40" i="1" l="1"/>
  <c r="H39" i="1"/>
  <c r="G127" i="12"/>
  <c r="I47" i="1"/>
  <c r="I16" i="1" l="1"/>
  <c r="I21" i="1" s="1"/>
  <c r="I57" i="1"/>
  <c r="H40" i="1"/>
  <c r="I39" i="1"/>
  <c r="I40" i="1" s="1"/>
  <c r="J39" i="1" s="1"/>
  <c r="J40" i="1" s="1"/>
  <c r="G23" i="1"/>
  <c r="G24" i="1" s="1"/>
  <c r="G29" i="1" s="1"/>
  <c r="G2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<sst xmlns="http://schemas.openxmlformats.org/spreadsheetml/2006/main" count="535" uniqueCount="293">
  <si>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</si>
  <si>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</si>
  <si>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</si>
  <si>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</si>
  <si>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</si>
  <si>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</si>
  <si>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</si>
  <si>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</si>
  <si>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</si>
  <si>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</si>
  <si>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</si>
  <si>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</si>
  <si>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</si>
  <si>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</si>
  <si>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</si>
  <si>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</si>
  <si>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</si>
  <si>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</si>
  <si>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</si>
  <si>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</si>
  <si>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</si>
  <si>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</si>
  <si>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</si>
  <si>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</si>
  <si>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</si>
  <si>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</si>
  <si>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</si>
  <si>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</si>
  <si>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</si>
  <si>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</si>
  <si>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</si>
  <si>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</si>
  <si>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</si>
  <si>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</si>
  <si>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</si>
  <si>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</si>
  <si>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</si>
  <si>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</si>
  <si>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</si>
  <si>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</si>
  <si>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</si>
  <si>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</si>
  <si>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</si>
  <si>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</si>
  <si>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</si>
  <si>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Výměna střešní krytiny</t>
  </si>
  <si>
    <t>Město Tišnov</t>
  </si>
  <si>
    <t>nám. Míru 111</t>
  </si>
  <si>
    <t>Tišnov</t>
  </si>
  <si>
    <t>66601</t>
  </si>
  <si>
    <t>00282707</t>
  </si>
  <si>
    <t>CZ00282707</t>
  </si>
  <si>
    <t>Celkem za stavbu</t>
  </si>
  <si>
    <t>CZK</t>
  </si>
  <si>
    <t>Rekapitulace dílů</t>
  </si>
  <si>
    <t>Typ dílu</t>
  </si>
  <si>
    <t>3</t>
  </si>
  <si>
    <t>Konstrukce svislé</t>
  </si>
  <si>
    <t>713</t>
  </si>
  <si>
    <t>Izolace tepelné</t>
  </si>
  <si>
    <t>762</t>
  </si>
  <si>
    <t>Konstrukce tesařské</t>
  </si>
  <si>
    <t>764</t>
  </si>
  <si>
    <t>Konstrukce klempířské</t>
  </si>
  <si>
    <t>765</t>
  </si>
  <si>
    <t>Krytiny tvrdé</t>
  </si>
  <si>
    <t>783</t>
  </si>
  <si>
    <t>Nátěry</t>
  </si>
  <si>
    <t>94</t>
  </si>
  <si>
    <t>Lešení</t>
  </si>
  <si>
    <t>97</t>
  </si>
  <si>
    <t>Bourání</t>
  </si>
  <si>
    <t>M21</t>
  </si>
  <si>
    <t>Elektromontáže</t>
  </si>
  <si>
    <t>VN</t>
  </si>
  <si>
    <t>Vedlejší a ostatní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</si>
  <si>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</si>
  <si>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</si>
  <si>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</si>
  <si>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</si>
  <si>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</si>
  <si>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</si>
  <si>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</si>
  <si>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</si>
  <si>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</si>
  <si>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</si>
  <si>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</si>
  <si>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</si>
  <si>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</si>
  <si>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</si>
  <si>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</si>
  <si>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</si>
  <si>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</si>
  <si>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</si>
  <si>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</si>
  <si>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</si>
  <si>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</si>
  <si>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</si>
  <si>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</si>
  <si>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</si>
  <si>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</si>
  <si>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</si>
  <si>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</si>
  <si>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</si>
  <si>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314232571RT2</t>
  </si>
  <si>
    <t>Zdivo komín. těles z cihel váppísk. 25 cm na MC 10, s použitím suché maltové směsi</t>
  </si>
  <si>
    <t>m3</t>
  </si>
  <si>
    <t>POL1_0</t>
  </si>
  <si>
    <t>1*0,5*1*4+1,5*0,5*1</t>
  </si>
  <si>
    <t>VV</t>
  </si>
  <si>
    <t>380320030RAA</t>
  </si>
  <si>
    <t>Kompletní konstrukce ze železobetonu C 16/20, bednění a odbednění, výztuž 90 kg/m3</t>
  </si>
  <si>
    <t>POL2_0</t>
  </si>
  <si>
    <t xml:space="preserve">Komínové hlavy: : </t>
  </si>
  <si>
    <t>1*0,5*0,1*4+1,5*0,5*0,1</t>
  </si>
  <si>
    <t>998011003R00</t>
  </si>
  <si>
    <t>Přesun hmot pro budovy zděné výšky do 24 m</t>
  </si>
  <si>
    <t>t</t>
  </si>
  <si>
    <t>713111111RV4</t>
  </si>
  <si>
    <t>Izolace tepelné stropů vrchem kladené volně, 1 vrstva - včetně dodávky Orsil UNI tl. 160 mm</t>
  </si>
  <si>
    <t>m2</t>
  </si>
  <si>
    <t>334+170</t>
  </si>
  <si>
    <t>001</t>
  </si>
  <si>
    <t>Montáž parozábrany dodatečná, šikmé střechy, přelep. spojů, vč. dod. parozábrany</t>
  </si>
  <si>
    <t>504*1,05</t>
  </si>
  <si>
    <t>713100813R00</t>
  </si>
  <si>
    <t>Odstranění tepelné izolace, vata</t>
  </si>
  <si>
    <t>998713202R00</t>
  </si>
  <si>
    <t>Přesun hmot pro izolace tepelné, výšky do 12 m</t>
  </si>
  <si>
    <t>762342204RT4</t>
  </si>
  <si>
    <t>Montáž laťování střech, svislé, vzdálenost 100 cm, včetně dodávky řeziva, latě 4/6 cm vč. impregnace</t>
  </si>
  <si>
    <t>762342203RT4</t>
  </si>
  <si>
    <t>Montáž laťování střech, vzdálenost latí 22 - 36 cm, včetně dodávky řeziva, latě 4/6 cm vč. impregnace</t>
  </si>
  <si>
    <t>762341220R00</t>
  </si>
  <si>
    <t>M. bedn.střech rovn. z aglomer.desek šroubováním</t>
  </si>
  <si>
    <t>60726122R</t>
  </si>
  <si>
    <t>Deska dřevoštěpková OSB 3 B - 4PD tl. 22 mm</t>
  </si>
  <si>
    <t>POL3_0</t>
  </si>
  <si>
    <t>762084211R00</t>
  </si>
  <si>
    <t>Příplatek pro bednění a laťování ve výšce 4 - 12 m</t>
  </si>
  <si>
    <t>762088116R00</t>
  </si>
  <si>
    <t>Zakrývání provizorní plachtou 15x20m,vč.odstranění</t>
  </si>
  <si>
    <t>kus</t>
  </si>
  <si>
    <t>762342811R00</t>
  </si>
  <si>
    <t>Demontáž laťování střech, rozteč latí do 22 cm</t>
  </si>
  <si>
    <t>762341811R00</t>
  </si>
  <si>
    <t>Demontáž bednění střech rovných z prken hrubých</t>
  </si>
  <si>
    <t>762421120RT2</t>
  </si>
  <si>
    <t>Montáž obložení stropů lignátem tl. do 8 mm, včetně dodávky, deska Cetris tl. 8 mm</t>
  </si>
  <si>
    <t xml:space="preserve">Obnova říms cementovláknitými deskami: : </t>
  </si>
  <si>
    <t>34*1</t>
  </si>
  <si>
    <t>998762202R00</t>
  </si>
  <si>
    <t>Přesun hmot pro tesařské konstrukce, výšky do 12 m</t>
  </si>
  <si>
    <t>764311201R00</t>
  </si>
  <si>
    <t>Krytina hladká z Pz, tabule 2 x 1 m, do 30°</t>
  </si>
  <si>
    <t xml:space="preserve">Pultová střecha: : </t>
  </si>
  <si>
    <t>100+70</t>
  </si>
  <si>
    <t xml:space="preserve">oplechování boků vikýřů: : </t>
  </si>
  <si>
    <t>4,1*3,3/2*2*1,3+3*2,3/2*2*1,3</t>
  </si>
  <si>
    <t>764322230R00</t>
  </si>
  <si>
    <t>Oplechování okapů Pz, tvrdá krytina, rš 400 mm</t>
  </si>
  <si>
    <t>m</t>
  </si>
  <si>
    <t xml:space="preserve">Okap: : </t>
  </si>
  <si>
    <t>34+5,2+1,3+26+1,3+5,2</t>
  </si>
  <si>
    <t>764391230R00</t>
  </si>
  <si>
    <t>Závětrná lišta z Pz plechu, rš 400 mm</t>
  </si>
  <si>
    <t xml:space="preserve">Štít: : </t>
  </si>
  <si>
    <t>15*2</t>
  </si>
  <si>
    <t xml:space="preserve">Nástavba: : </t>
  </si>
  <si>
    <t>6+8,5</t>
  </si>
  <si>
    <t>764331240R00</t>
  </si>
  <si>
    <t>Lemování z Pz plechu zdí, tvrdá krytina, rš 400 mm</t>
  </si>
  <si>
    <t xml:space="preserve">Nádstavba: : </t>
  </si>
  <si>
    <t>5,5+24+5,5+4+24+4</t>
  </si>
  <si>
    <t xml:space="preserve">Komíny: : </t>
  </si>
  <si>
    <t>764339220R00</t>
  </si>
  <si>
    <t>Lemování z Pz, komínů v hřebeni</t>
  </si>
  <si>
    <t>(1+0,5)*2*0,6*4+(1,5+0,5)*2*0,6</t>
  </si>
  <si>
    <t>764430220R00</t>
  </si>
  <si>
    <t>Oplechování zdí z Pz plechu, rš 330 mm</t>
  </si>
  <si>
    <t>002</t>
  </si>
  <si>
    <t>Příplatek za použití pozink plechu s barev. povrch, úpravou, tl. 0,5mm, classic</t>
  </si>
  <si>
    <t>(170+29,2+17,8+26,8+4+4,3)*1,1</t>
  </si>
  <si>
    <t>764346230R00</t>
  </si>
  <si>
    <t>Ventilační nástavce z Pz, hladká krytina, D 150 mm</t>
  </si>
  <si>
    <t>003</t>
  </si>
  <si>
    <t>Příplatek za systémový prostup PR7, D 150 mm</t>
  </si>
  <si>
    <t>9</t>
  </si>
  <si>
    <t>764775314R00</t>
  </si>
  <si>
    <t>Střešní výlez rozměr 600x600 mm</t>
  </si>
  <si>
    <t>764908105RT2</t>
  </si>
  <si>
    <t>Lindab žlab podokapní půlkruhový R,velikost 150 mm, v ostatních barvách</t>
  </si>
  <si>
    <t>73+24+24</t>
  </si>
  <si>
    <t>764908102RT2</t>
  </si>
  <si>
    <t>Lindab kotlík žlabový kónický SOK,vel.žlabu 150 mm, v ostatních barvách</t>
  </si>
  <si>
    <t>764908110RT2</t>
  </si>
  <si>
    <t>Lindab odpadní trouby kruhové SROR, D 120 mm, v ostatních barvách</t>
  </si>
  <si>
    <t>4*7*2+4*2+2*3</t>
  </si>
  <si>
    <t>764311822R00</t>
  </si>
  <si>
    <t>Demont. krytiny, tabule 2 x 1 m, nad 25 m2, do 30°</t>
  </si>
  <si>
    <t>764454803R00</t>
  </si>
  <si>
    <t>Demontáž odpadních trub kruhových,D 150 mm</t>
  </si>
  <si>
    <t>764352811R00</t>
  </si>
  <si>
    <t>Demontáž žlabů půlkruh. rovných, rš 330 mm, do 45°</t>
  </si>
  <si>
    <t>764322832R00</t>
  </si>
  <si>
    <t>Demontáž oplechování okapů, TK, rš 400 mm, nad 45°</t>
  </si>
  <si>
    <t>764391821R00</t>
  </si>
  <si>
    <t>Demontáž závětrné lišty, rš 250 a 330 mm, do 45°</t>
  </si>
  <si>
    <t>764331851R00</t>
  </si>
  <si>
    <t>Demontáž lemování zdí, rš 400 a 500 mm, do 45°</t>
  </si>
  <si>
    <t>764339821R00</t>
  </si>
  <si>
    <t>Demontáž lemov. komínů v hřeb. vln. kryt, do 45°</t>
  </si>
  <si>
    <t>764430840R00</t>
  </si>
  <si>
    <t>Demontáž oplechování zdí,rš od 330 do 500 mm</t>
  </si>
  <si>
    <t>998764202R00</t>
  </si>
  <si>
    <t>Přesun hmot pro klempířské konstr., výšky do 12 m</t>
  </si>
  <si>
    <t>765799311RL3</t>
  </si>
  <si>
    <t>Montáž fólie na krokve přibitím s slepením spojů, podstřešní difúzní fólie Tyvek Solid</t>
  </si>
  <si>
    <t>504*1,09</t>
  </si>
  <si>
    <t>765313121RS1</t>
  </si>
  <si>
    <t>Krytina Brněnka 14 střech ostatních, z tašek režných</t>
  </si>
  <si>
    <t xml:space="preserve">Střecha sedlová: : </t>
  </si>
  <si>
    <t>130+190+6+6+1+1</t>
  </si>
  <si>
    <t>765313131RS1</t>
  </si>
  <si>
    <t>Hřeben z hřebenáčů č.2 na větrací pás s kartáči, z hřebenáčů režných</t>
  </si>
  <si>
    <t>30</t>
  </si>
  <si>
    <t>765313141RS1</t>
  </si>
  <si>
    <t>Nároží z hřebenáčů č.2 na větrací pás s kartáči, z hřebenáčů režných</t>
  </si>
  <si>
    <t>4*3,5+2*2</t>
  </si>
  <si>
    <t>765313175R00</t>
  </si>
  <si>
    <t>Hák protisněhový</t>
  </si>
  <si>
    <t>765313184RS1</t>
  </si>
  <si>
    <t>Taška prostupová + nástavec odvětrání kanalizace, taška režná</t>
  </si>
  <si>
    <t>765313185RS1</t>
  </si>
  <si>
    <t>Taška prostupová + nástavec pro anténu, taška režná</t>
  </si>
  <si>
    <t>765313188R00</t>
  </si>
  <si>
    <t>Pás větrací okapní ochranný 500/10 cm</t>
  </si>
  <si>
    <t>998765202R00</t>
  </si>
  <si>
    <t>Přesun hmot pro krytiny tvrdé, výšky do 12 m</t>
  </si>
  <si>
    <t>783782211R00</t>
  </si>
  <si>
    <t>Nátěr tesařských konstrukcí Bochemitem Optimal 2x</t>
  </si>
  <si>
    <t xml:space="preserve">nátěr stáv. krovu: : </t>
  </si>
  <si>
    <t>4*34*2*1,2</t>
  </si>
  <si>
    <t>004</t>
  </si>
  <si>
    <t>Odstranění nátěrů z truhlářských výrobků, oškrábáním s obroušením</t>
  </si>
  <si>
    <t xml:space="preserve">Bednění nádstavby: : </t>
  </si>
  <si>
    <t>4,1*3,3/2*2+3*2,3/2*2+24*2,3</t>
  </si>
  <si>
    <t>783624200R00</t>
  </si>
  <si>
    <t>Nátěr synt. truhl. výrobků 2x + 1x email + 1x tmel</t>
  </si>
  <si>
    <t>941941031R00</t>
  </si>
  <si>
    <t>Montáž lešení leh.řad.s podlahami,š.do 1 m, H 10 m</t>
  </si>
  <si>
    <t>34*8*2</t>
  </si>
  <si>
    <t>941941191R00</t>
  </si>
  <si>
    <t>Příplatek za každý měsíc použití lešení k pol.1031</t>
  </si>
  <si>
    <t>941941831R00</t>
  </si>
  <si>
    <t>Demontáž lešení leh.řad.s podlahami,š.1 m, H 10 m</t>
  </si>
  <si>
    <t>765312810R00</t>
  </si>
  <si>
    <t>Demontáž krytiny dvoudrážkové, na sucho, do suti</t>
  </si>
  <si>
    <t>962032641R00</t>
  </si>
  <si>
    <t>Bourání zdiva komínového z cihel na MC</t>
  </si>
  <si>
    <t>979011311R00</t>
  </si>
  <si>
    <t>Svislá doprava suti a vybouraných hmot shozem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</si>
  <si>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</si>
  <si>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</si>
  <si>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</si>
  <si>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</si>
  <si>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</si>
  <si>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</si>
  <si>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14,4+2,2+4,9+1,1</t>
  </si>
  <si>
    <t>979081121R00</t>
  </si>
  <si>
    <t>Příplatek k odvozu za každý další 1 km</t>
  </si>
  <si>
    <t>22,6*7</t>
  </si>
  <si>
    <t>979990144R00</t>
  </si>
  <si>
    <t>Poplatek za skládku suti - minerální vata</t>
  </si>
  <si>
    <t>979999998R00</t>
  </si>
  <si>
    <t>Poplatek za skládku suti 5% příměsí - DUFONEV Brno</t>
  </si>
  <si>
    <t>210200020RA0</t>
  </si>
  <si>
    <t>Hromosvod</t>
  </si>
  <si>
    <t>kompl</t>
  </si>
  <si>
    <t>005</t>
  </si>
  <si>
    <t>Hromosvod demontáž</t>
  </si>
  <si>
    <t>005121010</t>
  </si>
  <si>
    <t>Zařízení staveniště</t>
  </si>
  <si>
    <t>Soubor</t>
  </si>
  <si>
    <t/>
  </si>
  <si>
    <t>SUM</t>
  </si>
  <si>
    <t>POPUZIV</t>
  </si>
  <si>
    <t>END</t>
  </si>
  <si>
    <t xml:space="preserve">příplatek k položkám 18, 19, 20, 21, 22, 23 : </t>
  </si>
  <si>
    <t xml:space="preserve">příplatek k položce 25: : </t>
  </si>
  <si>
    <t>ALT2</t>
  </si>
  <si>
    <t>Aplikace a dodávka polyuretanové pěny v tl. 16cm  s  λ &lt; =  0,025</t>
  </si>
  <si>
    <r>
      <t>Alternativní záměna materiálu a technologie zateplení střechy dle technické zprávy. Cena uvedena za 1 m</t>
    </r>
    <r>
      <rPr>
        <vertAlign val="superscript"/>
        <sz val="8"/>
        <color indexed="12"/>
        <rFont val="Arial CE"/>
        <charset val="238"/>
      </rPr>
      <t>2</t>
    </r>
    <r>
      <rPr>
        <sz val="8"/>
        <color indexed="12"/>
        <rFont val="Arial CE"/>
        <charset val="238"/>
      </rPr>
      <t xml:space="preserve"> bez vlivu na celkovou nabídkovou cenu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</si>
</sst>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vertAlign val="superscript"/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33" xfId="0" applyNumberFormat="1" applyFont="1" applyFill="1" applyBorder="1" applyAlignment="1">
      <alignment horizontal="left" vertical="top" wrapText="1"/>
    </xf>
    <xf numFmtId="0" fontId="17" fillId="0" borderId="33" xfId="0" quotePrefix="1" applyNumberFormat="1" applyFont="1" applyFill="1" applyBorder="1" applyAlignment="1">
      <alignment horizontal="left" vertical="top" wrapText="1"/>
    </xf>
    <xf numFmtId="0" fontId="16" fillId="0" borderId="26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49" xfId="0" applyBorder="1"/>
    <xf numFmtId="49" fontId="0" fillId="0" borderId="49" xfId="0" applyNumberFormat="1" applyBorder="1"/>
    <xf numFmtId="0" fontId="17" fillId="0" borderId="49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y\Kancel&#225;&#345;\RTS\RTS%202015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3" t="s">
        <v>39</v>
      </c>
      <c r="B2" s="213"/>
      <c r="C2" s="213"/>
      <c r="D2" s="213"/>
      <c r="E2" s="213"/>
      <c r="F2" s="213"/>
      <c r="G2" s="21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40" t="s">
        <v>42</v>
      </c>
      <c r="C1" s="241"/>
      <c r="D1" s="241"/>
      <c r="E1" s="241"/>
      <c r="F1" s="241"/>
      <c r="G1" s="241"/>
      <c r="H1" s="241"/>
      <c r="I1" s="241"/>
      <c r="J1" s="242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 t="s">
        <v>50</v>
      </c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 t="s">
        <v>51</v>
      </c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7"/>
      <c r="E11" s="247"/>
      <c r="F11" s="247"/>
      <c r="G11" s="247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50"/>
      <c r="E12" s="250"/>
      <c r="F12" s="250"/>
      <c r="G12" s="250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51"/>
      <c r="E13" s="251"/>
      <c r="F13" s="251"/>
      <c r="G13" s="25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6"/>
      <c r="F15" s="246"/>
      <c r="G15" s="248"/>
      <c r="H15" s="248"/>
      <c r="I15" s="248" t="s">
        <v>28</v>
      </c>
      <c r="J15" s="249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30"/>
      <c r="F16" s="231"/>
      <c r="G16" s="230"/>
      <c r="H16" s="231"/>
      <c r="I16" s="230">
        <f>SUMIF(F47:F56,A16,I47:I56)+SUMIF(F47:F56,"PSU",I47:I56)</f>
        <v>0</v>
      </c>
      <c r="J16" s="232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30"/>
      <c r="F17" s="231"/>
      <c r="G17" s="230"/>
      <c r="H17" s="231"/>
      <c r="I17" s="230">
        <f>SUMIF(F47:F56,A17,I47:I56)</f>
        <v>0</v>
      </c>
      <c r="J17" s="232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30"/>
      <c r="F18" s="231"/>
      <c r="G18" s="230"/>
      <c r="H18" s="231"/>
      <c r="I18" s="230">
        <f>SUMIF(F47:F56,A18,I47:I56)</f>
        <v>0</v>
      </c>
      <c r="J18" s="232"/>
    </row>
    <row r="19" spans="1:10" ht="23.25" customHeight="1" x14ac:dyDescent="0.2">
      <c r="A19" s="148" t="s">
        <v>74</v>
      </c>
      <c r="B19" s="149" t="s">
        <v>26</v>
      </c>
      <c r="C19" s="58"/>
      <c r="D19" s="59"/>
      <c r="E19" s="230"/>
      <c r="F19" s="231"/>
      <c r="G19" s="230"/>
      <c r="H19" s="231"/>
      <c r="I19" s="230">
        <f>SUMIF(F47:F56,A19,I47:I56)</f>
        <v>0</v>
      </c>
      <c r="J19" s="232"/>
    </row>
    <row r="20" spans="1:10" ht="23.25" customHeight="1" x14ac:dyDescent="0.2">
      <c r="A20" s="148" t="s">
        <v>76</v>
      </c>
      <c r="B20" s="149" t="s">
        <v>27</v>
      </c>
      <c r="C20" s="58"/>
      <c r="D20" s="59"/>
      <c r="E20" s="230"/>
      <c r="F20" s="231"/>
      <c r="G20" s="230"/>
      <c r="H20" s="231"/>
      <c r="I20" s="230">
        <f>SUMIF(F47:F56,A20,I47:I56)</f>
        <v>0</v>
      </c>
      <c r="J20" s="232"/>
    </row>
    <row r="21" spans="1:10" ht="23.25" customHeight="1" x14ac:dyDescent="0.2">
      <c r="A21" s="4"/>
      <c r="B21" s="74" t="s">
        <v>28</v>
      </c>
      <c r="C21" s="75"/>
      <c r="D21" s="76"/>
      <c r="E21" s="238"/>
      <c r="F21" s="253"/>
      <c r="G21" s="238"/>
      <c r="H21" s="253"/>
      <c r="I21" s="238">
        <f>SUM(I16:J20)</f>
        <v>0</v>
      </c>
      <c r="J21" s="23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6">
        <f>ZakladDPHSniVypocet</f>
        <v>0</v>
      </c>
      <c r="H23" s="237"/>
      <c r="I23" s="23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4">
        <f>ZakladDPHSni*SazbaDPH1/100</f>
        <v>0</v>
      </c>
      <c r="H24" s="235"/>
      <c r="I24" s="23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6">
        <f>ZakladDPHZaklVypocet</f>
        <v>0</v>
      </c>
      <c r="H25" s="237"/>
      <c r="I25" s="23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3">
        <f>ZakladDPHZakl*SazbaDPH2/100</f>
        <v>0</v>
      </c>
      <c r="H26" s="244"/>
      <c r="I26" s="24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54">
        <f>ZakladDPHSniVypocet+ZakladDPHZaklVypocet</f>
        <v>0</v>
      </c>
      <c r="H28" s="254"/>
      <c r="I28" s="254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52">
        <f>ZakladDPHSni+DPHSni+ZakladDPHZakl+DPHZakl+Zaokrouhleni</f>
        <v>0</v>
      </c>
      <c r="H29" s="252"/>
      <c r="I29" s="252"/>
      <c r="J29" s="126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3" t="s">
        <v>2</v>
      </c>
      <c r="E35" s="23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21"/>
      <c r="D39" s="222"/>
      <c r="E39" s="222"/>
      <c r="F39" s="115">
        <f>' Pol'!AC127</f>
        <v>0</v>
      </c>
      <c r="G39" s="116">
        <f>' Pol'!AD127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23" t="s">
        <v>52</v>
      </c>
      <c r="C40" s="224"/>
      <c r="D40" s="224"/>
      <c r="E40" s="225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54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55</v>
      </c>
      <c r="G46" s="136"/>
      <c r="H46" s="136"/>
      <c r="I46" s="226" t="s">
        <v>28</v>
      </c>
      <c r="J46" s="226"/>
    </row>
    <row r="47" spans="1:10" ht="25.5" customHeight="1" x14ac:dyDescent="0.2">
      <c r="A47" s="129"/>
      <c r="B47" s="137" t="s">
        <v>56</v>
      </c>
      <c r="C47" s="228" t="s">
        <v>57</v>
      </c>
      <c r="D47" s="229"/>
      <c r="E47" s="229"/>
      <c r="F47" s="139" t="s">
        <v>23</v>
      </c>
      <c r="G47" s="140"/>
      <c r="H47" s="140"/>
      <c r="I47" s="227">
        <f>' Pol'!G8</f>
        <v>0</v>
      </c>
      <c r="J47" s="227"/>
    </row>
    <row r="48" spans="1:10" ht="25.5" customHeight="1" x14ac:dyDescent="0.2">
      <c r="A48" s="129"/>
      <c r="B48" s="131" t="s">
        <v>58</v>
      </c>
      <c r="C48" s="215" t="s">
        <v>59</v>
      </c>
      <c r="D48" s="216"/>
      <c r="E48" s="216"/>
      <c r="F48" s="141" t="s">
        <v>23</v>
      </c>
      <c r="G48" s="142"/>
      <c r="H48" s="142"/>
      <c r="I48" s="214">
        <f>' Pol'!G15</f>
        <v>0</v>
      </c>
      <c r="J48" s="214"/>
    </row>
    <row r="49" spans="1:10" ht="25.5" customHeight="1" x14ac:dyDescent="0.2">
      <c r="A49" s="129"/>
      <c r="B49" s="131" t="s">
        <v>60</v>
      </c>
      <c r="C49" s="215" t="s">
        <v>61</v>
      </c>
      <c r="D49" s="216"/>
      <c r="E49" s="216"/>
      <c r="F49" s="141" t="s">
        <v>23</v>
      </c>
      <c r="G49" s="142"/>
      <c r="H49" s="142"/>
      <c r="I49" s="214">
        <f>' Pol'!G24</f>
        <v>0</v>
      </c>
      <c r="J49" s="214"/>
    </row>
    <row r="50" spans="1:10" ht="25.5" customHeight="1" x14ac:dyDescent="0.2">
      <c r="A50" s="129"/>
      <c r="B50" s="131" t="s">
        <v>62</v>
      </c>
      <c r="C50" s="215" t="s">
        <v>63</v>
      </c>
      <c r="D50" s="216"/>
      <c r="E50" s="216"/>
      <c r="F50" s="141" t="s">
        <v>23</v>
      </c>
      <c r="G50" s="142"/>
      <c r="H50" s="142"/>
      <c r="I50" s="214">
        <f>' Pol'!G38</f>
        <v>0</v>
      </c>
      <c r="J50" s="214"/>
    </row>
    <row r="51" spans="1:10" ht="25.5" customHeight="1" x14ac:dyDescent="0.2">
      <c r="A51" s="129"/>
      <c r="B51" s="131" t="s">
        <v>64</v>
      </c>
      <c r="C51" s="215" t="s">
        <v>65</v>
      </c>
      <c r="D51" s="216"/>
      <c r="E51" s="216"/>
      <c r="F51" s="141" t="s">
        <v>23</v>
      </c>
      <c r="G51" s="142"/>
      <c r="H51" s="142"/>
      <c r="I51" s="214">
        <f>' Pol'!G81</f>
        <v>0</v>
      </c>
      <c r="J51" s="214"/>
    </row>
    <row r="52" spans="1:10" ht="25.5" customHeight="1" x14ac:dyDescent="0.2">
      <c r="A52" s="129"/>
      <c r="B52" s="131" t="s">
        <v>66</v>
      </c>
      <c r="C52" s="215" t="s">
        <v>67</v>
      </c>
      <c r="D52" s="216"/>
      <c r="E52" s="216"/>
      <c r="F52" s="141" t="s">
        <v>23</v>
      </c>
      <c r="G52" s="142"/>
      <c r="H52" s="142"/>
      <c r="I52" s="214">
        <f>' Pol'!G96</f>
        <v>0</v>
      </c>
      <c r="J52" s="214"/>
    </row>
    <row r="53" spans="1:10" ht="25.5" customHeight="1" x14ac:dyDescent="0.2">
      <c r="A53" s="129"/>
      <c r="B53" s="131" t="s">
        <v>68</v>
      </c>
      <c r="C53" s="215" t="s">
        <v>69</v>
      </c>
      <c r="D53" s="216"/>
      <c r="E53" s="216"/>
      <c r="F53" s="141" t="s">
        <v>23</v>
      </c>
      <c r="G53" s="142"/>
      <c r="H53" s="142"/>
      <c r="I53" s="214">
        <f>' Pol'!G104</f>
        <v>0</v>
      </c>
      <c r="J53" s="214"/>
    </row>
    <row r="54" spans="1:10" ht="25.5" customHeight="1" x14ac:dyDescent="0.2">
      <c r="A54" s="129"/>
      <c r="B54" s="131" t="s">
        <v>70</v>
      </c>
      <c r="C54" s="215" t="s">
        <v>71</v>
      </c>
      <c r="D54" s="216"/>
      <c r="E54" s="216"/>
      <c r="F54" s="141" t="s">
        <v>23</v>
      </c>
      <c r="G54" s="142"/>
      <c r="H54" s="142"/>
      <c r="I54" s="214">
        <f>' Pol'!G109</f>
        <v>0</v>
      </c>
      <c r="J54" s="214"/>
    </row>
    <row r="55" spans="1:10" ht="25.5" customHeight="1" x14ac:dyDescent="0.2">
      <c r="A55" s="129"/>
      <c r="B55" s="131" t="s">
        <v>72</v>
      </c>
      <c r="C55" s="215" t="s">
        <v>73</v>
      </c>
      <c r="D55" s="216"/>
      <c r="E55" s="216"/>
      <c r="F55" s="141" t="s">
        <v>23</v>
      </c>
      <c r="G55" s="142"/>
      <c r="H55" s="142"/>
      <c r="I55" s="214">
        <f>' Pol'!G121</f>
        <v>0</v>
      </c>
      <c r="J55" s="214"/>
    </row>
    <row r="56" spans="1:10" ht="25.5" customHeight="1" x14ac:dyDescent="0.2">
      <c r="A56" s="129"/>
      <c r="B56" s="138" t="s">
        <v>74</v>
      </c>
      <c r="C56" s="218" t="s">
        <v>75</v>
      </c>
      <c r="D56" s="219"/>
      <c r="E56" s="219"/>
      <c r="F56" s="143" t="s">
        <v>23</v>
      </c>
      <c r="G56" s="144"/>
      <c r="H56" s="144"/>
      <c r="I56" s="217">
        <f>' Pol'!G124</f>
        <v>0</v>
      </c>
      <c r="J56" s="217"/>
    </row>
    <row r="57" spans="1:10" ht="25.5" customHeight="1" x14ac:dyDescent="0.2">
      <c r="A57" s="130"/>
      <c r="B57" s="134" t="s">
        <v>1</v>
      </c>
      <c r="C57" s="134"/>
      <c r="D57" s="135"/>
      <c r="E57" s="135"/>
      <c r="F57" s="145"/>
      <c r="G57" s="146"/>
      <c r="H57" s="146"/>
      <c r="I57" s="220">
        <f>SUM(I47:I56)</f>
        <v>0</v>
      </c>
      <c r="J57" s="220"/>
    </row>
    <row r="58" spans="1:10" x14ac:dyDescent="0.2">
      <c r="F58" s="147"/>
      <c r="G58" s="103"/>
      <c r="H58" s="147"/>
      <c r="I58" s="103"/>
      <c r="J58" s="103"/>
    </row>
    <row r="59" spans="1:10" x14ac:dyDescent="0.2">
      <c r="F59" s="147"/>
      <c r="G59" s="103"/>
      <c r="H59" s="147"/>
      <c r="I59" s="103"/>
      <c r="J59" s="103"/>
    </row>
    <row r="60" spans="1:10" x14ac:dyDescent="0.2">
      <c r="F60" s="147"/>
      <c r="G60" s="103"/>
      <c r="H60" s="147"/>
      <c r="I60" s="103"/>
      <c r="J60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&amp;R&amp;"-,Obyčejné"&amp;12Příloha č. 2</oddHeader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5" t="s">
        <v>6</v>
      </c>
      <c r="B1" s="255"/>
      <c r="C1" s="256"/>
      <c r="D1" s="255"/>
      <c r="E1" s="255"/>
      <c r="F1" s="255"/>
      <c r="G1" s="255"/>
    </row>
    <row r="2" spans="1:7" ht="24.95" customHeight="1" x14ac:dyDescent="0.2">
      <c r="A2" s="79" t="s">
        <v>41</v>
      </c>
      <c r="B2" s="78"/>
      <c r="C2" s="257"/>
      <c r="D2" s="257"/>
      <c r="E2" s="257"/>
      <c r="F2" s="257"/>
      <c r="G2" s="258"/>
    </row>
    <row r="3" spans="1:7" ht="24.95" hidden="1" customHeight="1" x14ac:dyDescent="0.2">
      <c r="A3" s="79" t="s">
        <v>7</v>
      </c>
      <c r="B3" s="78"/>
      <c r="C3" s="257"/>
      <c r="D3" s="257"/>
      <c r="E3" s="257"/>
      <c r="F3" s="257"/>
      <c r="G3" s="258"/>
    </row>
    <row r="4" spans="1:7" ht="24.95" hidden="1" customHeight="1" x14ac:dyDescent="0.2">
      <c r="A4" s="79" t="s">
        <v>8</v>
      </c>
      <c r="B4" s="78"/>
      <c r="C4" s="257"/>
      <c r="D4" s="257"/>
      <c r="E4" s="257"/>
      <c r="F4" s="257"/>
      <c r="G4" s="25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2"/>
  <sheetViews>
    <sheetView tabSelected="1" zoomScaleNormal="10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71" t="s">
        <v>6</v>
      </c>
      <c r="B1" s="271"/>
      <c r="C1" s="271"/>
      <c r="D1" s="271"/>
      <c r="E1" s="271"/>
      <c r="F1" s="271"/>
      <c r="G1" s="271"/>
      <c r="AE1" t="s">
        <v>78</v>
      </c>
    </row>
    <row r="2" spans="1:60" ht="24.95" customHeight="1" x14ac:dyDescent="0.2">
      <c r="A2" s="153" t="s">
        <v>77</v>
      </c>
      <c r="B2" s="151"/>
      <c r="C2" s="272" t="s">
        <v>45</v>
      </c>
      <c r="D2" s="273"/>
      <c r="E2" s="273"/>
      <c r="F2" s="273"/>
      <c r="G2" s="274"/>
      <c r="AE2" t="s">
        <v>79</v>
      </c>
    </row>
    <row r="3" spans="1:60" ht="24.95" hidden="1" customHeight="1" x14ac:dyDescent="0.2">
      <c r="A3" s="154" t="s">
        <v>7</v>
      </c>
      <c r="B3" s="152"/>
      <c r="C3" s="275"/>
      <c r="D3" s="275"/>
      <c r="E3" s="275"/>
      <c r="F3" s="275"/>
      <c r="G3" s="276"/>
      <c r="AE3" t="s">
        <v>80</v>
      </c>
    </row>
    <row r="4" spans="1:60" ht="24.95" hidden="1" customHeight="1" x14ac:dyDescent="0.2">
      <c r="A4" s="154" t="s">
        <v>8</v>
      </c>
      <c r="B4" s="152"/>
      <c r="C4" s="277"/>
      <c r="D4" s="275"/>
      <c r="E4" s="275"/>
      <c r="F4" s="275"/>
      <c r="G4" s="276"/>
      <c r="AE4" t="s">
        <v>81</v>
      </c>
    </row>
    <row r="5" spans="1:60" hidden="1" x14ac:dyDescent="0.2">
      <c r="A5" s="155" t="s">
        <v>82</v>
      </c>
      <c r="B5" s="156"/>
      <c r="C5" s="157"/>
      <c r="D5" s="158"/>
      <c r="E5" s="159"/>
      <c r="F5" s="159"/>
      <c r="G5" s="160"/>
      <c r="AE5" t="s">
        <v>83</v>
      </c>
    </row>
    <row r="6" spans="1:60" x14ac:dyDescent="0.2">
      <c r="D6" s="150"/>
    </row>
    <row r="7" spans="1:60" ht="38.25" x14ac:dyDescent="0.2">
      <c r="A7" s="165" t="s">
        <v>84</v>
      </c>
      <c r="B7" s="166" t="s">
        <v>85</v>
      </c>
      <c r="C7" s="166" t="s">
        <v>86</v>
      </c>
      <c r="D7" s="182" t="s">
        <v>87</v>
      </c>
      <c r="E7" s="165" t="s">
        <v>88</v>
      </c>
      <c r="F7" s="161" t="s">
        <v>89</v>
      </c>
      <c r="G7" s="183" t="s">
        <v>28</v>
      </c>
      <c r="H7" s="184" t="s">
        <v>29</v>
      </c>
      <c r="I7" s="184" t="s">
        <v>90</v>
      </c>
      <c r="J7" s="184" t="s">
        <v>30</v>
      </c>
      <c r="K7" s="184" t="s">
        <v>91</v>
      </c>
      <c r="L7" s="184" t="s">
        <v>92</v>
      </c>
      <c r="M7" s="184" t="s">
        <v>93</v>
      </c>
      <c r="N7" s="184" t="s">
        <v>94</v>
      </c>
      <c r="O7" s="184" t="s">
        <v>95</v>
      </c>
      <c r="P7" s="184" t="s">
        <v>96</v>
      </c>
      <c r="Q7" s="184" t="s">
        <v>97</v>
      </c>
      <c r="R7" s="184" t="s">
        <v>98</v>
      </c>
      <c r="S7" s="184" t="s">
        <v>99</v>
      </c>
      <c r="T7" s="184" t="s">
        <v>100</v>
      </c>
      <c r="U7" s="167" t="s">
        <v>101</v>
      </c>
    </row>
    <row r="8" spans="1:60" x14ac:dyDescent="0.2">
      <c r="A8" s="185" t="s">
        <v>102</v>
      </c>
      <c r="B8" s="186" t="s">
        <v>56</v>
      </c>
      <c r="C8" s="187" t="s">
        <v>57</v>
      </c>
      <c r="D8" s="188"/>
      <c r="E8" s="189"/>
      <c r="F8" s="176"/>
      <c r="G8" s="176">
        <f>SUMIF(AE9:AE14,"&lt;&gt;NOR",G9:G14)</f>
        <v>0</v>
      </c>
      <c r="H8" s="176"/>
      <c r="I8" s="176">
        <f>SUM(I9:I14)</f>
        <v>0</v>
      </c>
      <c r="J8" s="176"/>
      <c r="K8" s="176">
        <f>SUM(K9:K14)</f>
        <v>0</v>
      </c>
      <c r="L8" s="176"/>
      <c r="M8" s="176">
        <f>SUM(M9:M14)</f>
        <v>0</v>
      </c>
      <c r="N8" s="176"/>
      <c r="O8" s="176">
        <f>SUM(O9:O14)</f>
        <v>6.35</v>
      </c>
      <c r="P8" s="176"/>
      <c r="Q8" s="176">
        <f>SUM(Q9:Q14)</f>
        <v>0</v>
      </c>
      <c r="R8" s="176"/>
      <c r="S8" s="176"/>
      <c r="T8" s="190"/>
      <c r="U8" s="176">
        <f>SUM(U9:U14)</f>
        <v>18.200000000000003</v>
      </c>
      <c r="AE8" t="s">
        <v>103</v>
      </c>
    </row>
    <row r="9" spans="1:60" ht="22.5" outlineLevel="1" x14ac:dyDescent="0.2">
      <c r="A9" s="163">
        <v>1</v>
      </c>
      <c r="B9" s="168" t="s">
        <v>104</v>
      </c>
      <c r="C9" s="203" t="s">
        <v>105</v>
      </c>
      <c r="D9" s="170" t="s">
        <v>106</v>
      </c>
      <c r="E9" s="173">
        <v>2.75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15</v>
      </c>
      <c r="M9" s="178">
        <f>G9*(1+L9/100)</f>
        <v>0</v>
      </c>
      <c r="N9" s="178">
        <v>2.0165000000000002</v>
      </c>
      <c r="O9" s="178">
        <f>ROUND(E9*N9,2)</f>
        <v>5.55</v>
      </c>
      <c r="P9" s="178">
        <v>0</v>
      </c>
      <c r="Q9" s="178">
        <f>ROUND(E9*P9,2)</f>
        <v>0</v>
      </c>
      <c r="R9" s="178"/>
      <c r="S9" s="178"/>
      <c r="T9" s="179">
        <v>4.4785000000000004</v>
      </c>
      <c r="U9" s="178">
        <f>ROUND(E9*T9,2)</f>
        <v>12.32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107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/>
      <c r="B10" s="168"/>
      <c r="C10" s="204" t="s">
        <v>108</v>
      </c>
      <c r="D10" s="171"/>
      <c r="E10" s="174">
        <v>2.75</v>
      </c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9"/>
      <c r="U10" s="178"/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109</v>
      </c>
      <c r="AF10" s="162">
        <v>0</v>
      </c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ht="22.5" outlineLevel="1" x14ac:dyDescent="0.2">
      <c r="A11" s="163">
        <v>2</v>
      </c>
      <c r="B11" s="168" t="s">
        <v>110</v>
      </c>
      <c r="C11" s="203" t="s">
        <v>111</v>
      </c>
      <c r="D11" s="170" t="s">
        <v>106</v>
      </c>
      <c r="E11" s="173">
        <v>0.27500000000000002</v>
      </c>
      <c r="F11" s="177"/>
      <c r="G11" s="178">
        <f>ROUND(E11*F11,2)</f>
        <v>0</v>
      </c>
      <c r="H11" s="177"/>
      <c r="I11" s="178">
        <f>ROUND(E11*H11,2)</f>
        <v>0</v>
      </c>
      <c r="J11" s="177"/>
      <c r="K11" s="178">
        <f>ROUND(E11*J11,2)</f>
        <v>0</v>
      </c>
      <c r="L11" s="178">
        <v>15</v>
      </c>
      <c r="M11" s="178">
        <f>G11*(1+L11/100)</f>
        <v>0</v>
      </c>
      <c r="N11" s="178">
        <v>2.9249900000000002</v>
      </c>
      <c r="O11" s="178">
        <f>ROUND(E11*N11,2)</f>
        <v>0.8</v>
      </c>
      <c r="P11" s="178">
        <v>0</v>
      </c>
      <c r="Q11" s="178">
        <f>ROUND(E11*P11,2)</f>
        <v>0</v>
      </c>
      <c r="R11" s="178"/>
      <c r="S11" s="178"/>
      <c r="T11" s="179">
        <v>14.090249999999999</v>
      </c>
      <c r="U11" s="178">
        <f>ROUND(E11*T11,2)</f>
        <v>3.87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112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/>
      <c r="B12" s="168"/>
      <c r="C12" s="204" t="s">
        <v>113</v>
      </c>
      <c r="D12" s="171"/>
      <c r="E12" s="174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9"/>
      <c r="U12" s="178"/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109</v>
      </c>
      <c r="AF12" s="162">
        <v>0</v>
      </c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">
      <c r="A13" s="163"/>
      <c r="B13" s="168"/>
      <c r="C13" s="204" t="s">
        <v>114</v>
      </c>
      <c r="D13" s="171"/>
      <c r="E13" s="174">
        <v>0.27500000000000002</v>
      </c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9"/>
      <c r="U13" s="178"/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109</v>
      </c>
      <c r="AF13" s="162">
        <v>0</v>
      </c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">
      <c r="A14" s="163">
        <v>3</v>
      </c>
      <c r="B14" s="168" t="s">
        <v>115</v>
      </c>
      <c r="C14" s="203" t="s">
        <v>116</v>
      </c>
      <c r="D14" s="170" t="s">
        <v>117</v>
      </c>
      <c r="E14" s="173">
        <v>6.35</v>
      </c>
      <c r="F14" s="177"/>
      <c r="G14" s="178">
        <f>ROUND(E14*F14,2)</f>
        <v>0</v>
      </c>
      <c r="H14" s="177"/>
      <c r="I14" s="178">
        <f>ROUND(E14*H14,2)</f>
        <v>0</v>
      </c>
      <c r="J14" s="177"/>
      <c r="K14" s="178">
        <f>ROUND(E14*J14,2)</f>
        <v>0</v>
      </c>
      <c r="L14" s="178">
        <v>15</v>
      </c>
      <c r="M14" s="178">
        <f>G14*(1+L14/100)</f>
        <v>0</v>
      </c>
      <c r="N14" s="178">
        <v>0</v>
      </c>
      <c r="O14" s="178">
        <f>ROUND(E14*N14,2)</f>
        <v>0</v>
      </c>
      <c r="P14" s="178">
        <v>0</v>
      </c>
      <c r="Q14" s="178">
        <f>ROUND(E14*P14,2)</f>
        <v>0</v>
      </c>
      <c r="R14" s="178"/>
      <c r="S14" s="178"/>
      <c r="T14" s="179">
        <v>0.317</v>
      </c>
      <c r="U14" s="178">
        <f>ROUND(E14*T14,2)</f>
        <v>2.0099999999999998</v>
      </c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107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x14ac:dyDescent="0.2">
      <c r="A15" s="164" t="s">
        <v>102</v>
      </c>
      <c r="B15" s="169" t="s">
        <v>58</v>
      </c>
      <c r="C15" s="205" t="s">
        <v>59</v>
      </c>
      <c r="D15" s="172"/>
      <c r="E15" s="175"/>
      <c r="F15" s="180"/>
      <c r="G15" s="180">
        <f>SUMIF(AE16:AE21,"&lt;&gt;NOR",G16:G21)</f>
        <v>0</v>
      </c>
      <c r="H15" s="180"/>
      <c r="I15" s="180">
        <f>SUM(I16:I23)</f>
        <v>0</v>
      </c>
      <c r="J15" s="180"/>
      <c r="K15" s="180">
        <f>SUM(K16:K23)</f>
        <v>0</v>
      </c>
      <c r="L15" s="180"/>
      <c r="M15" s="180">
        <f>SUM(M16:M23)</f>
        <v>0</v>
      </c>
      <c r="N15" s="180"/>
      <c r="O15" s="180">
        <f>SUM(O16:O23)</f>
        <v>3.3</v>
      </c>
      <c r="P15" s="180"/>
      <c r="Q15" s="180">
        <f>SUM(Q16:Q23)</f>
        <v>1.1000000000000001</v>
      </c>
      <c r="R15" s="180"/>
      <c r="S15" s="180"/>
      <c r="T15" s="181"/>
      <c r="U15" s="180">
        <f>SUM(U16:U23)</f>
        <v>202.86</v>
      </c>
      <c r="AE15" t="s">
        <v>103</v>
      </c>
    </row>
    <row r="16" spans="1:60" ht="22.5" outlineLevel="1" x14ac:dyDescent="0.2">
      <c r="A16" s="163">
        <v>4</v>
      </c>
      <c r="B16" s="212" t="s">
        <v>118</v>
      </c>
      <c r="C16" s="203" t="s">
        <v>119</v>
      </c>
      <c r="D16" s="170" t="s">
        <v>120</v>
      </c>
      <c r="E16" s="173">
        <v>504</v>
      </c>
      <c r="F16" s="177"/>
      <c r="G16" s="178">
        <f>ROUND(E16*F16,2)</f>
        <v>0</v>
      </c>
      <c r="H16" s="177"/>
      <c r="I16" s="178">
        <f>ROUND(E16*H16,2)</f>
        <v>0</v>
      </c>
      <c r="J16" s="177"/>
      <c r="K16" s="178">
        <f>ROUND(E16*J16,2)</f>
        <v>0</v>
      </c>
      <c r="L16" s="178">
        <v>15</v>
      </c>
      <c r="M16" s="178">
        <f>G16*(1+L16/100)</f>
        <v>0</v>
      </c>
      <c r="N16" s="178">
        <v>6.5300000000000002E-3</v>
      </c>
      <c r="O16" s="178">
        <f>ROUND(E16*N16,2)</f>
        <v>3.29</v>
      </c>
      <c r="P16" s="178">
        <v>0</v>
      </c>
      <c r="Q16" s="178">
        <f>ROUND(E16*P16,2)</f>
        <v>0</v>
      </c>
      <c r="R16" s="178"/>
      <c r="S16" s="178"/>
      <c r="T16" s="179">
        <v>0.09</v>
      </c>
      <c r="U16" s="178">
        <f>ROUND(E16*T16,2)</f>
        <v>45.36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107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/>
      <c r="B17" s="212"/>
      <c r="C17" s="204" t="s">
        <v>121</v>
      </c>
      <c r="D17" s="171"/>
      <c r="E17" s="174">
        <v>504</v>
      </c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9"/>
      <c r="U17" s="178"/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109</v>
      </c>
      <c r="AF17" s="162">
        <v>0</v>
      </c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ht="22.5" outlineLevel="1" x14ac:dyDescent="0.2">
      <c r="A18" s="163">
        <v>5</v>
      </c>
      <c r="B18" s="212" t="s">
        <v>122</v>
      </c>
      <c r="C18" s="203" t="s">
        <v>123</v>
      </c>
      <c r="D18" s="170" t="s">
        <v>120</v>
      </c>
      <c r="E18" s="173">
        <v>529.20000000000005</v>
      </c>
      <c r="F18" s="177"/>
      <c r="G18" s="178">
        <f>ROUND(E18*F18,2)</f>
        <v>0</v>
      </c>
      <c r="H18" s="177"/>
      <c r="I18" s="178">
        <f>ROUND(E18*H18,2)</f>
        <v>0</v>
      </c>
      <c r="J18" s="177"/>
      <c r="K18" s="178">
        <f>ROUND(E18*J18,2)</f>
        <v>0</v>
      </c>
      <c r="L18" s="178">
        <v>15</v>
      </c>
      <c r="M18" s="178">
        <f>G18*(1+L18/100)</f>
        <v>0</v>
      </c>
      <c r="N18" s="178">
        <v>2.0000000000000002E-5</v>
      </c>
      <c r="O18" s="178">
        <f>ROUND(E18*N18,2)</f>
        <v>0.01</v>
      </c>
      <c r="P18" s="178">
        <v>0</v>
      </c>
      <c r="Q18" s="178">
        <f>ROUND(E18*P18,2)</f>
        <v>0</v>
      </c>
      <c r="R18" s="178"/>
      <c r="S18" s="178"/>
      <c r="T18" s="179">
        <v>0.12</v>
      </c>
      <c r="U18" s="178">
        <f>ROUND(E18*T18,2)</f>
        <v>63.5</v>
      </c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107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">
      <c r="A19" s="163"/>
      <c r="B19" s="212"/>
      <c r="C19" s="204" t="s">
        <v>124</v>
      </c>
      <c r="D19" s="171"/>
      <c r="E19" s="174">
        <v>529.20000000000005</v>
      </c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9"/>
      <c r="U19" s="178"/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109</v>
      </c>
      <c r="AF19" s="162">
        <v>0</v>
      </c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">
      <c r="A20" s="163">
        <v>6</v>
      </c>
      <c r="B20" s="212" t="s">
        <v>125</v>
      </c>
      <c r="C20" s="203" t="s">
        <v>126</v>
      </c>
      <c r="D20" s="170" t="s">
        <v>120</v>
      </c>
      <c r="E20" s="173">
        <v>500</v>
      </c>
      <c r="F20" s="177"/>
      <c r="G20" s="178">
        <f>ROUND(E20*F20,2)</f>
        <v>0</v>
      </c>
      <c r="H20" s="177"/>
      <c r="I20" s="178">
        <f>ROUND(E20*H20,2)</f>
        <v>0</v>
      </c>
      <c r="J20" s="177"/>
      <c r="K20" s="178">
        <f>ROUND(E20*J20,2)</f>
        <v>0</v>
      </c>
      <c r="L20" s="178">
        <v>15</v>
      </c>
      <c r="M20" s="178">
        <f>G20*(1+L20/100)</f>
        <v>0</v>
      </c>
      <c r="N20" s="178">
        <v>0</v>
      </c>
      <c r="O20" s="178">
        <f>ROUND(E20*N20,2)</f>
        <v>0</v>
      </c>
      <c r="P20" s="178">
        <v>2.2000000000000001E-3</v>
      </c>
      <c r="Q20" s="178">
        <f>ROUND(E20*P20,2)</f>
        <v>1.1000000000000001</v>
      </c>
      <c r="R20" s="178"/>
      <c r="S20" s="178"/>
      <c r="T20" s="179">
        <v>0.188</v>
      </c>
      <c r="U20" s="178">
        <f>ROUND(E20*T20,2)</f>
        <v>94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107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">
      <c r="A21" s="163">
        <v>7</v>
      </c>
      <c r="B21" s="212" t="s">
        <v>127</v>
      </c>
      <c r="C21" s="203" t="s">
        <v>128</v>
      </c>
      <c r="D21" s="170" t="s">
        <v>0</v>
      </c>
      <c r="E21" s="173">
        <v>2949</v>
      </c>
      <c r="F21" s="177"/>
      <c r="G21" s="178">
        <f>ROUND(E21*F21,2)</f>
        <v>0</v>
      </c>
      <c r="H21" s="177"/>
      <c r="I21" s="178"/>
      <c r="J21" s="177"/>
      <c r="K21" s="178"/>
      <c r="L21" s="178"/>
      <c r="M21" s="178"/>
      <c r="N21" s="178"/>
      <c r="O21" s="178"/>
      <c r="P21" s="178"/>
      <c r="Q21" s="178"/>
      <c r="R21" s="178"/>
      <c r="S21" s="178"/>
      <c r="T21" s="179"/>
      <c r="U21" s="178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ht="22.5" outlineLevel="1" x14ac:dyDescent="0.2">
      <c r="A22" s="163" t="s">
        <v>290</v>
      </c>
      <c r="B22" s="163" t="s">
        <v>290</v>
      </c>
      <c r="C22" s="203" t="s">
        <v>291</v>
      </c>
      <c r="D22" s="170" t="s">
        <v>120</v>
      </c>
      <c r="E22" s="173">
        <v>1</v>
      </c>
      <c r="F22" s="177"/>
      <c r="G22" s="178"/>
      <c r="H22" s="177"/>
      <c r="I22" s="178"/>
      <c r="J22" s="177"/>
      <c r="K22" s="178"/>
      <c r="L22" s="178"/>
      <c r="M22" s="178"/>
      <c r="N22" s="178"/>
      <c r="O22" s="178"/>
      <c r="P22" s="178"/>
      <c r="Q22" s="178"/>
      <c r="R22" s="178"/>
      <c r="S22" s="178"/>
      <c r="T22" s="179"/>
      <c r="U22" s="178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ht="33.75" outlineLevel="1" x14ac:dyDescent="0.2">
      <c r="A23" s="280"/>
      <c r="B23" s="281"/>
      <c r="C23" s="282" t="s">
        <v>292</v>
      </c>
      <c r="D23" s="280"/>
      <c r="E23" s="280"/>
      <c r="F23" s="280"/>
      <c r="G23" s="280"/>
      <c r="H23" s="177"/>
      <c r="I23" s="178">
        <f>ROUND(E21*H23,2)</f>
        <v>0</v>
      </c>
      <c r="J23" s="177"/>
      <c r="K23" s="178">
        <f>ROUND(E21*J23,2)</f>
        <v>0</v>
      </c>
      <c r="L23" s="178">
        <v>15</v>
      </c>
      <c r="M23" s="178">
        <f>G21*(1+L23/100)</f>
        <v>0</v>
      </c>
      <c r="N23" s="178">
        <v>0</v>
      </c>
      <c r="O23" s="178">
        <f>ROUND(E21*N23,2)</f>
        <v>0</v>
      </c>
      <c r="P23" s="178">
        <v>0</v>
      </c>
      <c r="Q23" s="178">
        <f>ROUND(E21*P23,2)</f>
        <v>0</v>
      </c>
      <c r="R23" s="178"/>
      <c r="S23" s="178"/>
      <c r="T23" s="179">
        <v>0</v>
      </c>
      <c r="U23" s="178">
        <f>ROUND(E21*T23,2)</f>
        <v>0</v>
      </c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107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x14ac:dyDescent="0.2">
      <c r="A24" s="164" t="s">
        <v>102</v>
      </c>
      <c r="B24" s="169" t="s">
        <v>60</v>
      </c>
      <c r="C24" s="205" t="s">
        <v>61</v>
      </c>
      <c r="D24" s="172"/>
      <c r="E24" s="175"/>
      <c r="F24" s="180"/>
      <c r="G24" s="180">
        <f>SUMIF(AE25:AE37,"&lt;&gt;NOR",G25:G37)</f>
        <v>0</v>
      </c>
      <c r="H24" s="180"/>
      <c r="I24" s="180">
        <f>SUM(I25:I37)</f>
        <v>0</v>
      </c>
      <c r="J24" s="180"/>
      <c r="K24" s="180">
        <f>SUM(K25:K37)</f>
        <v>0</v>
      </c>
      <c r="L24" s="180"/>
      <c r="M24" s="180">
        <f>SUM(M25:M37)</f>
        <v>0</v>
      </c>
      <c r="N24" s="180"/>
      <c r="O24" s="180">
        <f>SUM(O25:O37)</f>
        <v>5.1199999999999992</v>
      </c>
      <c r="P24" s="180"/>
      <c r="Q24" s="180">
        <f>SUM(Q25:Q37)</f>
        <v>4.8899999999999997</v>
      </c>
      <c r="R24" s="180"/>
      <c r="S24" s="180"/>
      <c r="T24" s="181"/>
      <c r="U24" s="180">
        <f>SUM(U25:U37)</f>
        <v>257.64</v>
      </c>
      <c r="AE24" t="s">
        <v>103</v>
      </c>
    </row>
    <row r="25" spans="1:60" ht="22.5" outlineLevel="1" x14ac:dyDescent="0.2">
      <c r="A25" s="163">
        <v>8</v>
      </c>
      <c r="B25" s="168" t="s">
        <v>129</v>
      </c>
      <c r="C25" s="203" t="s">
        <v>130</v>
      </c>
      <c r="D25" s="170" t="s">
        <v>120</v>
      </c>
      <c r="E25" s="173">
        <v>504</v>
      </c>
      <c r="F25" s="177"/>
      <c r="G25" s="178">
        <f>ROUND(E25*F25,2)</f>
        <v>0</v>
      </c>
      <c r="H25" s="177"/>
      <c r="I25" s="178">
        <f>ROUND(E25*H25,2)</f>
        <v>0</v>
      </c>
      <c r="J25" s="177"/>
      <c r="K25" s="178">
        <f>ROUND(E25*J25,2)</f>
        <v>0</v>
      </c>
      <c r="L25" s="178">
        <v>15</v>
      </c>
      <c r="M25" s="178">
        <f>G25*(1+L25/100)</f>
        <v>0</v>
      </c>
      <c r="N25" s="178">
        <v>1.4499999999999999E-3</v>
      </c>
      <c r="O25" s="178">
        <f>ROUND(E25*N25,2)</f>
        <v>0.73</v>
      </c>
      <c r="P25" s="178">
        <v>0</v>
      </c>
      <c r="Q25" s="178">
        <f>ROUND(E25*P25,2)</f>
        <v>0</v>
      </c>
      <c r="R25" s="178"/>
      <c r="S25" s="178"/>
      <c r="T25" s="179">
        <v>5.5E-2</v>
      </c>
      <c r="U25" s="178">
        <f>ROUND(E25*T25,2)</f>
        <v>27.72</v>
      </c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107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">
      <c r="A26" s="163"/>
      <c r="B26" s="168"/>
      <c r="C26" s="204" t="s">
        <v>121</v>
      </c>
      <c r="D26" s="171"/>
      <c r="E26" s="174">
        <v>504</v>
      </c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9"/>
      <c r="U26" s="178"/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109</v>
      </c>
      <c r="AF26" s="162">
        <v>0</v>
      </c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ht="22.5" outlineLevel="1" x14ac:dyDescent="0.2">
      <c r="A27" s="163">
        <v>9</v>
      </c>
      <c r="B27" s="168" t="s">
        <v>131</v>
      </c>
      <c r="C27" s="203" t="s">
        <v>132</v>
      </c>
      <c r="D27" s="170" t="s">
        <v>120</v>
      </c>
      <c r="E27" s="173">
        <v>334</v>
      </c>
      <c r="F27" s="177"/>
      <c r="G27" s="178">
        <f t="shared" ref="G27:G34" si="0">ROUND(E27*F27,2)</f>
        <v>0</v>
      </c>
      <c r="H27" s="177"/>
      <c r="I27" s="178">
        <f t="shared" ref="I27:I34" si="1">ROUND(E27*H27,2)</f>
        <v>0</v>
      </c>
      <c r="J27" s="177"/>
      <c r="K27" s="178">
        <f t="shared" ref="K27:K34" si="2">ROUND(E27*J27,2)</f>
        <v>0</v>
      </c>
      <c r="L27" s="178">
        <v>15</v>
      </c>
      <c r="M27" s="178">
        <f t="shared" ref="M27:M34" si="3">G27*(1+L27/100)</f>
        <v>0</v>
      </c>
      <c r="N27" s="178">
        <v>4.0299999999999997E-3</v>
      </c>
      <c r="O27" s="178">
        <f t="shared" ref="O27:O34" si="4">ROUND(E27*N27,2)</f>
        <v>1.35</v>
      </c>
      <c r="P27" s="178">
        <v>0</v>
      </c>
      <c r="Q27" s="178">
        <f t="shared" ref="Q27:Q34" si="5">ROUND(E27*P27,2)</f>
        <v>0</v>
      </c>
      <c r="R27" s="178"/>
      <c r="S27" s="178"/>
      <c r="T27" s="179">
        <v>0.156</v>
      </c>
      <c r="U27" s="178">
        <f t="shared" ref="U27:U34" si="6">ROUND(E27*T27,2)</f>
        <v>52.1</v>
      </c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107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>
        <v>10</v>
      </c>
      <c r="B28" s="168" t="s">
        <v>133</v>
      </c>
      <c r="C28" s="203" t="s">
        <v>134</v>
      </c>
      <c r="D28" s="170" t="s">
        <v>120</v>
      </c>
      <c r="E28" s="173">
        <v>170</v>
      </c>
      <c r="F28" s="177"/>
      <c r="G28" s="178">
        <f t="shared" si="0"/>
        <v>0</v>
      </c>
      <c r="H28" s="177"/>
      <c r="I28" s="178">
        <f t="shared" si="1"/>
        <v>0</v>
      </c>
      <c r="J28" s="177"/>
      <c r="K28" s="178">
        <f t="shared" si="2"/>
        <v>0</v>
      </c>
      <c r="L28" s="178">
        <v>15</v>
      </c>
      <c r="M28" s="178">
        <f t="shared" si="3"/>
        <v>0</v>
      </c>
      <c r="N28" s="178">
        <v>0</v>
      </c>
      <c r="O28" s="178">
        <f t="shared" si="4"/>
        <v>0</v>
      </c>
      <c r="P28" s="178">
        <v>0</v>
      </c>
      <c r="Q28" s="178">
        <f t="shared" si="5"/>
        <v>0</v>
      </c>
      <c r="R28" s="178"/>
      <c r="S28" s="178"/>
      <c r="T28" s="179">
        <v>0.29199999999999998</v>
      </c>
      <c r="U28" s="178">
        <f t="shared" si="6"/>
        <v>49.64</v>
      </c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107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163">
        <v>11</v>
      </c>
      <c r="B29" s="168" t="s">
        <v>135</v>
      </c>
      <c r="C29" s="203" t="s">
        <v>136</v>
      </c>
      <c r="D29" s="170" t="s">
        <v>120</v>
      </c>
      <c r="E29" s="173">
        <v>170</v>
      </c>
      <c r="F29" s="177"/>
      <c r="G29" s="178">
        <f t="shared" si="0"/>
        <v>0</v>
      </c>
      <c r="H29" s="177"/>
      <c r="I29" s="178">
        <f t="shared" si="1"/>
        <v>0</v>
      </c>
      <c r="J29" s="177"/>
      <c r="K29" s="178">
        <f t="shared" si="2"/>
        <v>0</v>
      </c>
      <c r="L29" s="178">
        <v>15</v>
      </c>
      <c r="M29" s="178">
        <f t="shared" si="3"/>
        <v>0</v>
      </c>
      <c r="N29" s="178">
        <v>1.3899999999999999E-2</v>
      </c>
      <c r="O29" s="178">
        <f t="shared" si="4"/>
        <v>2.36</v>
      </c>
      <c r="P29" s="178">
        <v>0</v>
      </c>
      <c r="Q29" s="178">
        <f t="shared" si="5"/>
        <v>0</v>
      </c>
      <c r="R29" s="178"/>
      <c r="S29" s="178"/>
      <c r="T29" s="179">
        <v>0</v>
      </c>
      <c r="U29" s="178">
        <f t="shared" si="6"/>
        <v>0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137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">
      <c r="A30" s="163">
        <v>12</v>
      </c>
      <c r="B30" s="168" t="s">
        <v>138</v>
      </c>
      <c r="C30" s="203" t="s">
        <v>139</v>
      </c>
      <c r="D30" s="170" t="s">
        <v>120</v>
      </c>
      <c r="E30" s="173">
        <v>504</v>
      </c>
      <c r="F30" s="177"/>
      <c r="G30" s="178">
        <f t="shared" si="0"/>
        <v>0</v>
      </c>
      <c r="H30" s="177"/>
      <c r="I30" s="178">
        <f t="shared" si="1"/>
        <v>0</v>
      </c>
      <c r="J30" s="177"/>
      <c r="K30" s="178">
        <f t="shared" si="2"/>
        <v>0</v>
      </c>
      <c r="L30" s="178">
        <v>15</v>
      </c>
      <c r="M30" s="178">
        <f t="shared" si="3"/>
        <v>0</v>
      </c>
      <c r="N30" s="178">
        <v>0</v>
      </c>
      <c r="O30" s="178">
        <f t="shared" si="4"/>
        <v>0</v>
      </c>
      <c r="P30" s="178">
        <v>0</v>
      </c>
      <c r="Q30" s="178">
        <f t="shared" si="5"/>
        <v>0</v>
      </c>
      <c r="R30" s="178"/>
      <c r="S30" s="178"/>
      <c r="T30" s="179">
        <v>5.7000000000000002E-2</v>
      </c>
      <c r="U30" s="178">
        <f t="shared" si="6"/>
        <v>28.73</v>
      </c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107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163">
        <v>13</v>
      </c>
      <c r="B31" s="168" t="s">
        <v>140</v>
      </c>
      <c r="C31" s="203" t="s">
        <v>141</v>
      </c>
      <c r="D31" s="170" t="s">
        <v>142</v>
      </c>
      <c r="E31" s="173">
        <v>2</v>
      </c>
      <c r="F31" s="177"/>
      <c r="G31" s="178">
        <f t="shared" si="0"/>
        <v>0</v>
      </c>
      <c r="H31" s="177"/>
      <c r="I31" s="178">
        <f t="shared" si="1"/>
        <v>0</v>
      </c>
      <c r="J31" s="177"/>
      <c r="K31" s="178">
        <f t="shared" si="2"/>
        <v>0</v>
      </c>
      <c r="L31" s="178">
        <v>15</v>
      </c>
      <c r="M31" s="178">
        <f t="shared" si="3"/>
        <v>0</v>
      </c>
      <c r="N31" s="178">
        <v>0.14369000000000001</v>
      </c>
      <c r="O31" s="178">
        <f t="shared" si="4"/>
        <v>0.28999999999999998</v>
      </c>
      <c r="P31" s="178">
        <v>0</v>
      </c>
      <c r="Q31" s="178">
        <f t="shared" si="5"/>
        <v>0</v>
      </c>
      <c r="R31" s="178"/>
      <c r="S31" s="178"/>
      <c r="T31" s="179">
        <v>30</v>
      </c>
      <c r="U31" s="178">
        <f t="shared" si="6"/>
        <v>60</v>
      </c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107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">
      <c r="A32" s="163">
        <v>14</v>
      </c>
      <c r="B32" s="168" t="s">
        <v>143</v>
      </c>
      <c r="C32" s="203" t="s">
        <v>144</v>
      </c>
      <c r="D32" s="170" t="s">
        <v>120</v>
      </c>
      <c r="E32" s="173">
        <v>334</v>
      </c>
      <c r="F32" s="177"/>
      <c r="G32" s="178">
        <f t="shared" si="0"/>
        <v>0</v>
      </c>
      <c r="H32" s="177"/>
      <c r="I32" s="178">
        <f t="shared" si="1"/>
        <v>0</v>
      </c>
      <c r="J32" s="177"/>
      <c r="K32" s="178">
        <f t="shared" si="2"/>
        <v>0</v>
      </c>
      <c r="L32" s="178">
        <v>15</v>
      </c>
      <c r="M32" s="178">
        <f t="shared" si="3"/>
        <v>0</v>
      </c>
      <c r="N32" s="178">
        <v>0</v>
      </c>
      <c r="O32" s="178">
        <f t="shared" si="4"/>
        <v>0</v>
      </c>
      <c r="P32" s="178">
        <v>7.0000000000000001E-3</v>
      </c>
      <c r="Q32" s="178">
        <f t="shared" si="5"/>
        <v>2.34</v>
      </c>
      <c r="R32" s="178"/>
      <c r="S32" s="178"/>
      <c r="T32" s="179">
        <v>0.06</v>
      </c>
      <c r="U32" s="178">
        <f t="shared" si="6"/>
        <v>20.04</v>
      </c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107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>
        <v>15</v>
      </c>
      <c r="B33" s="168" t="s">
        <v>145</v>
      </c>
      <c r="C33" s="203" t="s">
        <v>146</v>
      </c>
      <c r="D33" s="170" t="s">
        <v>120</v>
      </c>
      <c r="E33" s="173">
        <v>170</v>
      </c>
      <c r="F33" s="177"/>
      <c r="G33" s="178">
        <f t="shared" si="0"/>
        <v>0</v>
      </c>
      <c r="H33" s="177"/>
      <c r="I33" s="178">
        <f t="shared" si="1"/>
        <v>0</v>
      </c>
      <c r="J33" s="177"/>
      <c r="K33" s="178">
        <f t="shared" si="2"/>
        <v>0</v>
      </c>
      <c r="L33" s="178">
        <v>15</v>
      </c>
      <c r="M33" s="178">
        <f t="shared" si="3"/>
        <v>0</v>
      </c>
      <c r="N33" s="178">
        <v>0</v>
      </c>
      <c r="O33" s="178">
        <f t="shared" si="4"/>
        <v>0</v>
      </c>
      <c r="P33" s="178">
        <v>1.4999999999999999E-2</v>
      </c>
      <c r="Q33" s="178">
        <f t="shared" si="5"/>
        <v>2.5499999999999998</v>
      </c>
      <c r="R33" s="178"/>
      <c r="S33" s="178"/>
      <c r="T33" s="179">
        <v>0.09</v>
      </c>
      <c r="U33" s="178">
        <f t="shared" si="6"/>
        <v>15.3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107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ht="22.5" outlineLevel="1" x14ac:dyDescent="0.2">
      <c r="A34" s="163">
        <v>16</v>
      </c>
      <c r="B34" s="168" t="s">
        <v>147</v>
      </c>
      <c r="C34" s="203" t="s">
        <v>148</v>
      </c>
      <c r="D34" s="170" t="s">
        <v>120</v>
      </c>
      <c r="E34" s="173">
        <v>34</v>
      </c>
      <c r="F34" s="177"/>
      <c r="G34" s="178">
        <f t="shared" si="0"/>
        <v>0</v>
      </c>
      <c r="H34" s="177"/>
      <c r="I34" s="178">
        <f t="shared" si="1"/>
        <v>0</v>
      </c>
      <c r="J34" s="177"/>
      <c r="K34" s="178">
        <f t="shared" si="2"/>
        <v>0</v>
      </c>
      <c r="L34" s="178">
        <v>15</v>
      </c>
      <c r="M34" s="178">
        <f t="shared" si="3"/>
        <v>0</v>
      </c>
      <c r="N34" s="178">
        <v>1.1390000000000001E-2</v>
      </c>
      <c r="O34" s="178">
        <f t="shared" si="4"/>
        <v>0.39</v>
      </c>
      <c r="P34" s="178">
        <v>0</v>
      </c>
      <c r="Q34" s="178">
        <f t="shared" si="5"/>
        <v>0</v>
      </c>
      <c r="R34" s="178"/>
      <c r="S34" s="178"/>
      <c r="T34" s="179">
        <v>0.121</v>
      </c>
      <c r="U34" s="178">
        <f t="shared" si="6"/>
        <v>4.1100000000000003</v>
      </c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107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">
      <c r="A35" s="163"/>
      <c r="B35" s="168"/>
      <c r="C35" s="204" t="s">
        <v>149</v>
      </c>
      <c r="D35" s="171"/>
      <c r="E35" s="174"/>
      <c r="F35" s="178"/>
      <c r="G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  <c r="R35" s="178"/>
      <c r="S35" s="178"/>
      <c r="T35" s="179"/>
      <c r="U35" s="178"/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109</v>
      </c>
      <c r="AF35" s="162">
        <v>0</v>
      </c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">
      <c r="A36" s="163"/>
      <c r="B36" s="168"/>
      <c r="C36" s="204" t="s">
        <v>150</v>
      </c>
      <c r="D36" s="171"/>
      <c r="E36" s="174">
        <v>34</v>
      </c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78"/>
      <c r="T36" s="179"/>
      <c r="U36" s="178"/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109</v>
      </c>
      <c r="AF36" s="162">
        <v>0</v>
      </c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ht="22.5" outlineLevel="1" x14ac:dyDescent="0.2">
      <c r="A37" s="163">
        <v>17</v>
      </c>
      <c r="B37" s="168" t="s">
        <v>151</v>
      </c>
      <c r="C37" s="210" t="s">
        <v>152</v>
      </c>
      <c r="D37" s="170" t="s">
        <v>0</v>
      </c>
      <c r="E37" s="173">
        <v>2227.9</v>
      </c>
      <c r="F37" s="177"/>
      <c r="G37" s="178">
        <f>ROUND(E37*F37,2)</f>
        <v>0</v>
      </c>
      <c r="H37" s="177"/>
      <c r="I37" s="178">
        <f>ROUND(E37*H37,2)</f>
        <v>0</v>
      </c>
      <c r="J37" s="177"/>
      <c r="K37" s="178">
        <f>ROUND(E37*J37,2)</f>
        <v>0</v>
      </c>
      <c r="L37" s="178">
        <v>15</v>
      </c>
      <c r="M37" s="178">
        <f>G37*(1+L37/100)</f>
        <v>0</v>
      </c>
      <c r="N37" s="178">
        <v>0</v>
      </c>
      <c r="O37" s="178">
        <f>ROUND(E37*N37,2)</f>
        <v>0</v>
      </c>
      <c r="P37" s="178">
        <v>0</v>
      </c>
      <c r="Q37" s="178">
        <f>ROUND(E37*P37,2)</f>
        <v>0</v>
      </c>
      <c r="R37" s="178"/>
      <c r="S37" s="178"/>
      <c r="T37" s="179">
        <v>0</v>
      </c>
      <c r="U37" s="178">
        <f>ROUND(E37*T37,2)</f>
        <v>0</v>
      </c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107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x14ac:dyDescent="0.2">
      <c r="A38" s="164" t="s">
        <v>102</v>
      </c>
      <c r="B38" s="169" t="s">
        <v>62</v>
      </c>
      <c r="C38" s="205" t="s">
        <v>63</v>
      </c>
      <c r="D38" s="172"/>
      <c r="E38" s="175"/>
      <c r="F38" s="180"/>
      <c r="G38" s="180">
        <f>SUMIF(AE39:AE80,"&lt;&gt;NOR",G39:G80)</f>
        <v>0</v>
      </c>
      <c r="H38" s="180"/>
      <c r="I38" s="180">
        <f>SUM(I39:I80)</f>
        <v>0</v>
      </c>
      <c r="J38" s="180"/>
      <c r="K38" s="180">
        <f>SUM(K39:K80)</f>
        <v>0</v>
      </c>
      <c r="L38" s="180"/>
      <c r="M38" s="180">
        <f>SUM(M39:M80)</f>
        <v>0</v>
      </c>
      <c r="N38" s="180"/>
      <c r="O38" s="180">
        <f>SUM(O39:O80)</f>
        <v>6.7999999999999989</v>
      </c>
      <c r="P38" s="180"/>
      <c r="Q38" s="180">
        <f>SUM(Q39:Q80)</f>
        <v>2.5299999999999994</v>
      </c>
      <c r="R38" s="180"/>
      <c r="S38" s="180"/>
      <c r="T38" s="181"/>
      <c r="U38" s="180">
        <f>SUM(U39:U80)</f>
        <v>1050.6199999999997</v>
      </c>
      <c r="AE38" t="s">
        <v>103</v>
      </c>
    </row>
    <row r="39" spans="1:60" outlineLevel="1" x14ac:dyDescent="0.2">
      <c r="A39" s="163">
        <v>18</v>
      </c>
      <c r="B39" s="168" t="s">
        <v>153</v>
      </c>
      <c r="C39" s="203" t="s">
        <v>154</v>
      </c>
      <c r="D39" s="170" t="s">
        <v>120</v>
      </c>
      <c r="E39" s="173">
        <v>196.559</v>
      </c>
      <c r="F39" s="177"/>
      <c r="G39" s="178">
        <f>ROUND(E39*F39,2)</f>
        <v>0</v>
      </c>
      <c r="H39" s="177"/>
      <c r="I39" s="178">
        <f>ROUND(E39*H39,2)</f>
        <v>0</v>
      </c>
      <c r="J39" s="177"/>
      <c r="K39" s="178">
        <f>ROUND(E39*J39,2)</f>
        <v>0</v>
      </c>
      <c r="L39" s="178">
        <v>15</v>
      </c>
      <c r="M39" s="178">
        <f>G39*(1+L39/100)</f>
        <v>0</v>
      </c>
      <c r="N39" s="178">
        <v>1.8870000000000001E-2</v>
      </c>
      <c r="O39" s="178">
        <f>ROUND(E39*N39,2)</f>
        <v>3.71</v>
      </c>
      <c r="P39" s="178">
        <v>0</v>
      </c>
      <c r="Q39" s="178">
        <f>ROUND(E39*P39,2)</f>
        <v>0</v>
      </c>
      <c r="R39" s="178"/>
      <c r="S39" s="178"/>
      <c r="T39" s="179">
        <v>1.4632499999999999</v>
      </c>
      <c r="U39" s="178">
        <f>ROUND(E39*T39,2)</f>
        <v>287.61</v>
      </c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107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">
      <c r="A40" s="163"/>
      <c r="B40" s="168"/>
      <c r="C40" s="204" t="s">
        <v>155</v>
      </c>
      <c r="D40" s="171"/>
      <c r="E40" s="174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9"/>
      <c r="U40" s="178"/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109</v>
      </c>
      <c r="AF40" s="162">
        <v>0</v>
      </c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">
      <c r="A41" s="163"/>
      <c r="B41" s="168"/>
      <c r="C41" s="204" t="s">
        <v>156</v>
      </c>
      <c r="D41" s="171"/>
      <c r="E41" s="174">
        <v>170</v>
      </c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9"/>
      <c r="U41" s="178"/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109</v>
      </c>
      <c r="AF41" s="162">
        <v>0</v>
      </c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">
      <c r="A42" s="163"/>
      <c r="B42" s="168"/>
      <c r="C42" s="204" t="s">
        <v>157</v>
      </c>
      <c r="D42" s="171"/>
      <c r="E42" s="174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9"/>
      <c r="U42" s="178"/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109</v>
      </c>
      <c r="AF42" s="162">
        <v>0</v>
      </c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">
      <c r="A43" s="163"/>
      <c r="B43" s="168"/>
      <c r="C43" s="204" t="s">
        <v>158</v>
      </c>
      <c r="D43" s="171"/>
      <c r="E43" s="174">
        <v>26.559000000000001</v>
      </c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9"/>
      <c r="U43" s="178"/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109</v>
      </c>
      <c r="AF43" s="162">
        <v>0</v>
      </c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">
      <c r="A44" s="163">
        <v>19</v>
      </c>
      <c r="B44" s="168" t="s">
        <v>159</v>
      </c>
      <c r="C44" s="203" t="s">
        <v>160</v>
      </c>
      <c r="D44" s="170" t="s">
        <v>161</v>
      </c>
      <c r="E44" s="173">
        <v>73</v>
      </c>
      <c r="F44" s="177"/>
      <c r="G44" s="178">
        <f>ROUND(E44*F44,2)</f>
        <v>0</v>
      </c>
      <c r="H44" s="177"/>
      <c r="I44" s="178">
        <f>ROUND(E44*H44,2)</f>
        <v>0</v>
      </c>
      <c r="J44" s="177"/>
      <c r="K44" s="178">
        <f>ROUND(E44*J44,2)</f>
        <v>0</v>
      </c>
      <c r="L44" s="178">
        <v>15</v>
      </c>
      <c r="M44" s="178">
        <f>G44*(1+L44/100)</f>
        <v>0</v>
      </c>
      <c r="N44" s="178">
        <v>2.1800000000000001E-3</v>
      </c>
      <c r="O44" s="178">
        <f>ROUND(E44*N44,2)</f>
        <v>0.16</v>
      </c>
      <c r="P44" s="178">
        <v>0</v>
      </c>
      <c r="Q44" s="178">
        <f>ROUND(E44*P44,2)</f>
        <v>0</v>
      </c>
      <c r="R44" s="178"/>
      <c r="S44" s="178"/>
      <c r="T44" s="179">
        <v>0.14699999999999999</v>
      </c>
      <c r="U44" s="178">
        <f>ROUND(E44*T44,2)</f>
        <v>10.73</v>
      </c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107</v>
      </c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">
      <c r="A45" s="163"/>
      <c r="B45" s="168"/>
      <c r="C45" s="204" t="s">
        <v>162</v>
      </c>
      <c r="D45" s="171"/>
      <c r="E45" s="174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9"/>
      <c r="U45" s="178"/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109</v>
      </c>
      <c r="AF45" s="162">
        <v>0</v>
      </c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 x14ac:dyDescent="0.2">
      <c r="A46" s="163"/>
      <c r="B46" s="168"/>
      <c r="C46" s="204" t="s">
        <v>163</v>
      </c>
      <c r="D46" s="171"/>
      <c r="E46" s="174">
        <v>73</v>
      </c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9"/>
      <c r="U46" s="178"/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109</v>
      </c>
      <c r="AF46" s="162">
        <v>0</v>
      </c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">
      <c r="A47" s="163">
        <v>20</v>
      </c>
      <c r="B47" s="168" t="s">
        <v>164</v>
      </c>
      <c r="C47" s="203" t="s">
        <v>165</v>
      </c>
      <c r="D47" s="170" t="s">
        <v>161</v>
      </c>
      <c r="E47" s="173">
        <v>44.5</v>
      </c>
      <c r="F47" s="177"/>
      <c r="G47" s="178">
        <f>ROUND(E47*F47,2)</f>
        <v>0</v>
      </c>
      <c r="H47" s="177"/>
      <c r="I47" s="178">
        <f>ROUND(E47*H47,2)</f>
        <v>0</v>
      </c>
      <c r="J47" s="177"/>
      <c r="K47" s="178">
        <f>ROUND(E47*J47,2)</f>
        <v>0</v>
      </c>
      <c r="L47" s="178">
        <v>15</v>
      </c>
      <c r="M47" s="178">
        <f>G47*(1+L47/100)</f>
        <v>0</v>
      </c>
      <c r="N47" s="178">
        <v>3.31E-3</v>
      </c>
      <c r="O47" s="178">
        <f>ROUND(E47*N47,2)</f>
        <v>0.15</v>
      </c>
      <c r="P47" s="178">
        <v>0</v>
      </c>
      <c r="Q47" s="178">
        <f>ROUND(E47*P47,2)</f>
        <v>0</v>
      </c>
      <c r="R47" s="178"/>
      <c r="S47" s="178"/>
      <c r="T47" s="179">
        <v>0.54400000000000004</v>
      </c>
      <c r="U47" s="178">
        <f>ROUND(E47*T47,2)</f>
        <v>24.21</v>
      </c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107</v>
      </c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 x14ac:dyDescent="0.2">
      <c r="A48" s="163"/>
      <c r="B48" s="168"/>
      <c r="C48" s="204" t="s">
        <v>166</v>
      </c>
      <c r="D48" s="171"/>
      <c r="E48" s="174"/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9"/>
      <c r="U48" s="178"/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109</v>
      </c>
      <c r="AF48" s="162">
        <v>0</v>
      </c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outlineLevel="1" x14ac:dyDescent="0.2">
      <c r="A49" s="163"/>
      <c r="B49" s="168"/>
      <c r="C49" s="204" t="s">
        <v>167</v>
      </c>
      <c r="D49" s="171"/>
      <c r="E49" s="174">
        <v>30</v>
      </c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9"/>
      <c r="U49" s="178"/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109</v>
      </c>
      <c r="AF49" s="162">
        <v>0</v>
      </c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 x14ac:dyDescent="0.2">
      <c r="A50" s="163"/>
      <c r="B50" s="168"/>
      <c r="C50" s="204" t="s">
        <v>168</v>
      </c>
      <c r="D50" s="171"/>
      <c r="E50" s="174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9"/>
      <c r="U50" s="178"/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109</v>
      </c>
      <c r="AF50" s="162">
        <v>0</v>
      </c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">
      <c r="A51" s="163"/>
      <c r="B51" s="168"/>
      <c r="C51" s="204" t="s">
        <v>169</v>
      </c>
      <c r="D51" s="171"/>
      <c r="E51" s="174">
        <v>14.5</v>
      </c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9"/>
      <c r="U51" s="178"/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109</v>
      </c>
      <c r="AF51" s="162">
        <v>0</v>
      </c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">
      <c r="A52" s="163">
        <v>21</v>
      </c>
      <c r="B52" s="168" t="s">
        <v>170</v>
      </c>
      <c r="C52" s="203" t="s">
        <v>171</v>
      </c>
      <c r="D52" s="170" t="s">
        <v>161</v>
      </c>
      <c r="E52" s="173">
        <v>67</v>
      </c>
      <c r="F52" s="177"/>
      <c r="G52" s="178">
        <f>ROUND(E52*F52,2)</f>
        <v>0</v>
      </c>
      <c r="H52" s="177"/>
      <c r="I52" s="178">
        <f>ROUND(E52*H52,2)</f>
        <v>0</v>
      </c>
      <c r="J52" s="177"/>
      <c r="K52" s="178">
        <f>ROUND(E52*J52,2)</f>
        <v>0</v>
      </c>
      <c r="L52" s="178">
        <v>15</v>
      </c>
      <c r="M52" s="178">
        <f>G52*(1+L52/100)</f>
        <v>0</v>
      </c>
      <c r="N52" s="178">
        <v>2.31E-3</v>
      </c>
      <c r="O52" s="178">
        <f>ROUND(E52*N52,2)</f>
        <v>0.15</v>
      </c>
      <c r="P52" s="178">
        <v>0</v>
      </c>
      <c r="Q52" s="178">
        <f>ROUND(E52*P52,2)</f>
        <v>0</v>
      </c>
      <c r="R52" s="178"/>
      <c r="S52" s="178"/>
      <c r="T52" s="179">
        <v>0.23300000000000001</v>
      </c>
      <c r="U52" s="178">
        <f>ROUND(E52*T52,2)</f>
        <v>15.61</v>
      </c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107</v>
      </c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">
      <c r="A53" s="163"/>
      <c r="B53" s="168"/>
      <c r="C53" s="204" t="s">
        <v>172</v>
      </c>
      <c r="D53" s="171"/>
      <c r="E53" s="174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9"/>
      <c r="U53" s="178"/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109</v>
      </c>
      <c r="AF53" s="162">
        <v>0</v>
      </c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outlineLevel="1" x14ac:dyDescent="0.2">
      <c r="A54" s="163"/>
      <c r="B54" s="168"/>
      <c r="C54" s="204" t="s">
        <v>173</v>
      </c>
      <c r="D54" s="171"/>
      <c r="E54" s="174">
        <v>67</v>
      </c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9"/>
      <c r="U54" s="178"/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109</v>
      </c>
      <c r="AF54" s="162">
        <v>0</v>
      </c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outlineLevel="1" x14ac:dyDescent="0.2">
      <c r="A55" s="163"/>
      <c r="B55" s="168"/>
      <c r="C55" s="204" t="s">
        <v>174</v>
      </c>
      <c r="D55" s="171"/>
      <c r="E55" s="174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9"/>
      <c r="U55" s="178"/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109</v>
      </c>
      <c r="AF55" s="162">
        <v>0</v>
      </c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">
      <c r="A56" s="163">
        <v>22</v>
      </c>
      <c r="B56" s="168" t="s">
        <v>175</v>
      </c>
      <c r="C56" s="203" t="s">
        <v>176</v>
      </c>
      <c r="D56" s="170" t="s">
        <v>120</v>
      </c>
      <c r="E56" s="173">
        <v>9.6</v>
      </c>
      <c r="F56" s="177"/>
      <c r="G56" s="178">
        <f>ROUND(E56*F56,2)</f>
        <v>0</v>
      </c>
      <c r="H56" s="177"/>
      <c r="I56" s="178">
        <f>ROUND(E56*H56,2)</f>
        <v>0</v>
      </c>
      <c r="J56" s="177"/>
      <c r="K56" s="178">
        <f>ROUND(E56*J56,2)</f>
        <v>0</v>
      </c>
      <c r="L56" s="178">
        <v>15</v>
      </c>
      <c r="M56" s="178">
        <f>G56*(1+L56/100)</f>
        <v>0</v>
      </c>
      <c r="N56" s="178">
        <v>6.77E-3</v>
      </c>
      <c r="O56" s="178">
        <f>ROUND(E56*N56,2)</f>
        <v>0.06</v>
      </c>
      <c r="P56" s="178">
        <v>0</v>
      </c>
      <c r="Q56" s="178">
        <f>ROUND(E56*P56,2)</f>
        <v>0</v>
      </c>
      <c r="R56" s="178"/>
      <c r="S56" s="178"/>
      <c r="T56" s="179">
        <v>1.984</v>
      </c>
      <c r="U56" s="178">
        <f>ROUND(E56*T56,2)</f>
        <v>19.05</v>
      </c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107</v>
      </c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outlineLevel="1" x14ac:dyDescent="0.2">
      <c r="A57" s="163"/>
      <c r="B57" s="168"/>
      <c r="C57" s="204" t="s">
        <v>177</v>
      </c>
      <c r="D57" s="171"/>
      <c r="E57" s="174">
        <v>9.6</v>
      </c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9"/>
      <c r="U57" s="178"/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109</v>
      </c>
      <c r="AF57" s="162">
        <v>0</v>
      </c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outlineLevel="1" x14ac:dyDescent="0.2">
      <c r="A58" s="163">
        <v>23</v>
      </c>
      <c r="B58" s="168" t="s">
        <v>178</v>
      </c>
      <c r="C58" s="203" t="s">
        <v>179</v>
      </c>
      <c r="D58" s="170" t="s">
        <v>161</v>
      </c>
      <c r="E58" s="173">
        <v>13</v>
      </c>
      <c r="F58" s="177"/>
      <c r="G58" s="178">
        <f>ROUND(E58*F58,2)</f>
        <v>0</v>
      </c>
      <c r="H58" s="177"/>
      <c r="I58" s="178">
        <f>ROUND(E58*H58,2)</f>
        <v>0</v>
      </c>
      <c r="J58" s="177"/>
      <c r="K58" s="178">
        <f>ROUND(E58*J58,2)</f>
        <v>0</v>
      </c>
      <c r="L58" s="178">
        <v>15</v>
      </c>
      <c r="M58" s="178">
        <f>G58*(1+L58/100)</f>
        <v>0</v>
      </c>
      <c r="N58" s="178">
        <v>3.4199999999999999E-3</v>
      </c>
      <c r="O58" s="178">
        <f>ROUND(E58*N58,2)</f>
        <v>0.04</v>
      </c>
      <c r="P58" s="178">
        <v>0</v>
      </c>
      <c r="Q58" s="178">
        <f>ROUND(E58*P58,2)</f>
        <v>0</v>
      </c>
      <c r="R58" s="178"/>
      <c r="S58" s="178"/>
      <c r="T58" s="179">
        <v>0.72099999999999997</v>
      </c>
      <c r="U58" s="178">
        <f>ROUND(E58*T58,2)</f>
        <v>9.3699999999999992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107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ht="22.5" outlineLevel="1" x14ac:dyDescent="0.2">
      <c r="A59" s="163">
        <v>24</v>
      </c>
      <c r="B59" s="168" t="s">
        <v>180</v>
      </c>
      <c r="C59" s="203" t="s">
        <v>181</v>
      </c>
      <c r="D59" s="170" t="s">
        <v>120</v>
      </c>
      <c r="E59" s="173">
        <v>277.31</v>
      </c>
      <c r="F59" s="177"/>
      <c r="G59" s="178">
        <f>ROUND(E59*F59,2)</f>
        <v>0</v>
      </c>
      <c r="H59" s="177"/>
      <c r="I59" s="178">
        <f>ROUND(E59*H59,2)</f>
        <v>0</v>
      </c>
      <c r="J59" s="177"/>
      <c r="K59" s="178">
        <f>ROUND(E59*J59,2)</f>
        <v>0</v>
      </c>
      <c r="L59" s="178">
        <v>15</v>
      </c>
      <c r="M59" s="178">
        <f>G59*(1+L59/100)</f>
        <v>0</v>
      </c>
      <c r="N59" s="178">
        <v>6.77E-3</v>
      </c>
      <c r="O59" s="178">
        <f>ROUND(E59*N59,2)</f>
        <v>1.88</v>
      </c>
      <c r="P59" s="178">
        <v>0</v>
      </c>
      <c r="Q59" s="178">
        <f>ROUND(E59*P59,2)</f>
        <v>0</v>
      </c>
      <c r="R59" s="178"/>
      <c r="S59" s="178"/>
      <c r="T59" s="179">
        <v>1.984</v>
      </c>
      <c r="U59" s="178">
        <f>ROUND(E59*T59,2)</f>
        <v>550.17999999999995</v>
      </c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107</v>
      </c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">
      <c r="A60" s="163"/>
      <c r="B60" s="168"/>
      <c r="C60" s="211" t="s">
        <v>288</v>
      </c>
      <c r="D60" s="171"/>
      <c r="E60" s="174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9"/>
      <c r="U60" s="178"/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109</v>
      </c>
      <c r="AF60" s="162">
        <v>0</v>
      </c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">
      <c r="A61" s="163"/>
      <c r="B61" s="168"/>
      <c r="C61" s="204" t="s">
        <v>182</v>
      </c>
      <c r="D61" s="171"/>
      <c r="E61" s="174">
        <v>277.31</v>
      </c>
      <c r="F61" s="178"/>
      <c r="G61" s="178"/>
      <c r="H61" s="178"/>
      <c r="I61" s="178"/>
      <c r="J61" s="178"/>
      <c r="K61" s="178"/>
      <c r="L61" s="178"/>
      <c r="M61" s="178"/>
      <c r="N61" s="178"/>
      <c r="O61" s="178"/>
      <c r="P61" s="178"/>
      <c r="Q61" s="178"/>
      <c r="R61" s="178"/>
      <c r="S61" s="178"/>
      <c r="T61" s="179"/>
      <c r="U61" s="178"/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109</v>
      </c>
      <c r="AF61" s="162">
        <v>0</v>
      </c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 x14ac:dyDescent="0.2">
      <c r="A62" s="163">
        <v>25</v>
      </c>
      <c r="B62" s="168" t="s">
        <v>183</v>
      </c>
      <c r="C62" s="203" t="s">
        <v>184</v>
      </c>
      <c r="D62" s="170" t="s">
        <v>142</v>
      </c>
      <c r="E62" s="173">
        <v>9</v>
      </c>
      <c r="F62" s="177"/>
      <c r="G62" s="178">
        <f>ROUND(E62*F62,2)</f>
        <v>0</v>
      </c>
      <c r="H62" s="177"/>
      <c r="I62" s="178">
        <f>ROUND(E62*H62,2)</f>
        <v>0</v>
      </c>
      <c r="J62" s="177"/>
      <c r="K62" s="178">
        <f>ROUND(E62*J62,2)</f>
        <v>0</v>
      </c>
      <c r="L62" s="178">
        <v>15</v>
      </c>
      <c r="M62" s="178">
        <f>G62*(1+L62/100)</f>
        <v>0</v>
      </c>
      <c r="N62" s="178">
        <v>6.6600000000000001E-3</v>
      </c>
      <c r="O62" s="178">
        <f>ROUND(E62*N62,2)</f>
        <v>0.06</v>
      </c>
      <c r="P62" s="178">
        <v>0</v>
      </c>
      <c r="Q62" s="178">
        <f>ROUND(E62*P62,2)</f>
        <v>0</v>
      </c>
      <c r="R62" s="178"/>
      <c r="S62" s="178"/>
      <c r="T62" s="179">
        <v>0.76400000000000001</v>
      </c>
      <c r="U62" s="178">
        <f>ROUND(E62*T62,2)</f>
        <v>6.88</v>
      </c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107</v>
      </c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outlineLevel="1" x14ac:dyDescent="0.2">
      <c r="A63" s="163">
        <v>26</v>
      </c>
      <c r="B63" s="168" t="s">
        <v>185</v>
      </c>
      <c r="C63" s="203" t="s">
        <v>186</v>
      </c>
      <c r="D63" s="170" t="s">
        <v>142</v>
      </c>
      <c r="E63" s="173">
        <v>9</v>
      </c>
      <c r="F63" s="177"/>
      <c r="G63" s="178">
        <f>ROUND(E63*F63,2)</f>
        <v>0</v>
      </c>
      <c r="H63" s="177"/>
      <c r="I63" s="178">
        <f>ROUND(E63*H63,2)</f>
        <v>0</v>
      </c>
      <c r="J63" s="177"/>
      <c r="K63" s="178">
        <f>ROUND(E63*J63,2)</f>
        <v>0</v>
      </c>
      <c r="L63" s="178">
        <v>15</v>
      </c>
      <c r="M63" s="178">
        <f>G63*(1+L63/100)</f>
        <v>0</v>
      </c>
      <c r="N63" s="178">
        <v>6.6600000000000001E-3</v>
      </c>
      <c r="O63" s="178">
        <f>ROUND(E63*N63,2)</f>
        <v>0.06</v>
      </c>
      <c r="P63" s="178">
        <v>0</v>
      </c>
      <c r="Q63" s="178">
        <f>ROUND(E63*P63,2)</f>
        <v>0</v>
      </c>
      <c r="R63" s="178"/>
      <c r="S63" s="178"/>
      <c r="T63" s="179">
        <v>0.76400000000000001</v>
      </c>
      <c r="U63" s="178">
        <f>ROUND(E63*T63,2)</f>
        <v>6.88</v>
      </c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107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">
      <c r="A64" s="163"/>
      <c r="B64" s="168"/>
      <c r="C64" s="204" t="s">
        <v>289</v>
      </c>
      <c r="D64" s="171"/>
      <c r="E64" s="174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178"/>
      <c r="T64" s="179"/>
      <c r="U64" s="178"/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109</v>
      </c>
      <c r="AF64" s="162">
        <v>0</v>
      </c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">
      <c r="A65" s="163"/>
      <c r="B65" s="168"/>
      <c r="C65" s="204" t="s">
        <v>187</v>
      </c>
      <c r="D65" s="171"/>
      <c r="E65" s="174">
        <v>9</v>
      </c>
      <c r="F65" s="178"/>
      <c r="G65" s="178"/>
      <c r="H65" s="178"/>
      <c r="I65" s="178"/>
      <c r="J65" s="178"/>
      <c r="K65" s="178"/>
      <c r="L65" s="178"/>
      <c r="M65" s="178"/>
      <c r="N65" s="178"/>
      <c r="O65" s="178"/>
      <c r="P65" s="178"/>
      <c r="Q65" s="178"/>
      <c r="R65" s="178"/>
      <c r="S65" s="178"/>
      <c r="T65" s="179"/>
      <c r="U65" s="178"/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109</v>
      </c>
      <c r="AF65" s="162">
        <v>0</v>
      </c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outlineLevel="1" x14ac:dyDescent="0.2">
      <c r="A66" s="163">
        <v>27</v>
      </c>
      <c r="B66" s="168" t="s">
        <v>188</v>
      </c>
      <c r="C66" s="203" t="s">
        <v>189</v>
      </c>
      <c r="D66" s="170" t="s">
        <v>142</v>
      </c>
      <c r="E66" s="173">
        <v>3</v>
      </c>
      <c r="F66" s="177"/>
      <c r="G66" s="178">
        <f>ROUND(E66*F66,2)</f>
        <v>0</v>
      </c>
      <c r="H66" s="177"/>
      <c r="I66" s="178">
        <f>ROUND(E66*H66,2)</f>
        <v>0</v>
      </c>
      <c r="J66" s="177"/>
      <c r="K66" s="178">
        <f>ROUND(E66*J66,2)</f>
        <v>0</v>
      </c>
      <c r="L66" s="178">
        <v>15</v>
      </c>
      <c r="M66" s="178">
        <f>G66*(1+L66/100)</f>
        <v>0</v>
      </c>
      <c r="N66" s="178">
        <v>6.5500000000000003E-3</v>
      </c>
      <c r="O66" s="178">
        <f>ROUND(E66*N66,2)</f>
        <v>0.02</v>
      </c>
      <c r="P66" s="178">
        <v>0</v>
      </c>
      <c r="Q66" s="178">
        <f>ROUND(E66*P66,2)</f>
        <v>0</v>
      </c>
      <c r="R66" s="178"/>
      <c r="S66" s="178"/>
      <c r="T66" s="179">
        <v>1.298</v>
      </c>
      <c r="U66" s="178">
        <f>ROUND(E66*T66,2)</f>
        <v>3.89</v>
      </c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107</v>
      </c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ht="22.5" outlineLevel="1" x14ac:dyDescent="0.2">
      <c r="A67" s="163">
        <v>28</v>
      </c>
      <c r="B67" s="168" t="s">
        <v>190</v>
      </c>
      <c r="C67" s="203" t="s">
        <v>191</v>
      </c>
      <c r="D67" s="170" t="s">
        <v>161</v>
      </c>
      <c r="E67" s="173">
        <v>121</v>
      </c>
      <c r="F67" s="177"/>
      <c r="G67" s="178">
        <f>ROUND(E67*F67,2)</f>
        <v>0</v>
      </c>
      <c r="H67" s="177"/>
      <c r="I67" s="178">
        <f>ROUND(E67*H67,2)</f>
        <v>0</v>
      </c>
      <c r="J67" s="177"/>
      <c r="K67" s="178">
        <f>ROUND(E67*J67,2)</f>
        <v>0</v>
      </c>
      <c r="L67" s="178">
        <v>15</v>
      </c>
      <c r="M67" s="178">
        <f>G67*(1+L67/100)</f>
        <v>0</v>
      </c>
      <c r="N67" s="178">
        <v>2.2499999999999998E-3</v>
      </c>
      <c r="O67" s="178">
        <f>ROUND(E67*N67,2)</f>
        <v>0.27</v>
      </c>
      <c r="P67" s="178">
        <v>0</v>
      </c>
      <c r="Q67" s="178">
        <f>ROUND(E67*P67,2)</f>
        <v>0</v>
      </c>
      <c r="R67" s="178"/>
      <c r="S67" s="178"/>
      <c r="T67" s="179">
        <v>0.36399999999999999</v>
      </c>
      <c r="U67" s="178">
        <f>ROUND(E67*T67,2)</f>
        <v>44.04</v>
      </c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107</v>
      </c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 x14ac:dyDescent="0.2">
      <c r="A68" s="163"/>
      <c r="B68" s="168"/>
      <c r="C68" s="204" t="s">
        <v>192</v>
      </c>
      <c r="D68" s="171"/>
      <c r="E68" s="174">
        <v>121</v>
      </c>
      <c r="F68" s="178"/>
      <c r="G68" s="178"/>
      <c r="H68" s="178"/>
      <c r="I68" s="178"/>
      <c r="J68" s="178"/>
      <c r="K68" s="178"/>
      <c r="L68" s="178"/>
      <c r="M68" s="178"/>
      <c r="N68" s="178"/>
      <c r="O68" s="178"/>
      <c r="P68" s="178"/>
      <c r="Q68" s="178"/>
      <c r="R68" s="178"/>
      <c r="S68" s="178"/>
      <c r="T68" s="179"/>
      <c r="U68" s="178"/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109</v>
      </c>
      <c r="AF68" s="162">
        <v>0</v>
      </c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ht="22.5" outlineLevel="1" x14ac:dyDescent="0.2">
      <c r="A69" s="163">
        <v>29</v>
      </c>
      <c r="B69" s="168" t="s">
        <v>193</v>
      </c>
      <c r="C69" s="203" t="s">
        <v>194</v>
      </c>
      <c r="D69" s="170" t="s">
        <v>142</v>
      </c>
      <c r="E69" s="173">
        <v>12</v>
      </c>
      <c r="F69" s="177"/>
      <c r="G69" s="178">
        <f>ROUND(E69*F69,2)</f>
        <v>0</v>
      </c>
      <c r="H69" s="177"/>
      <c r="I69" s="178">
        <f>ROUND(E69*H69,2)</f>
        <v>0</v>
      </c>
      <c r="J69" s="177"/>
      <c r="K69" s="178">
        <f>ROUND(E69*J69,2)</f>
        <v>0</v>
      </c>
      <c r="L69" s="178">
        <v>15</v>
      </c>
      <c r="M69" s="178">
        <f>G69*(1+L69/100)</f>
        <v>0</v>
      </c>
      <c r="N69" s="178">
        <v>4.0000000000000002E-4</v>
      </c>
      <c r="O69" s="178">
        <f>ROUND(E69*N69,2)</f>
        <v>0</v>
      </c>
      <c r="P69" s="178">
        <v>0</v>
      </c>
      <c r="Q69" s="178">
        <f>ROUND(E69*P69,2)</f>
        <v>0</v>
      </c>
      <c r="R69" s="178"/>
      <c r="S69" s="178"/>
      <c r="T69" s="179">
        <v>0.45</v>
      </c>
      <c r="U69" s="178">
        <f>ROUND(E69*T69,2)</f>
        <v>5.4</v>
      </c>
      <c r="V69" s="162"/>
      <c r="W69" s="162"/>
      <c r="X69" s="162"/>
      <c r="Y69" s="162"/>
      <c r="Z69" s="162"/>
      <c r="AA69" s="162"/>
      <c r="AB69" s="162"/>
      <c r="AC69" s="162"/>
      <c r="AD69" s="162"/>
      <c r="AE69" s="162" t="s">
        <v>107</v>
      </c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ht="22.5" outlineLevel="1" x14ac:dyDescent="0.2">
      <c r="A70" s="163">
        <v>30</v>
      </c>
      <c r="B70" s="168" t="s">
        <v>195</v>
      </c>
      <c r="C70" s="203" t="s">
        <v>196</v>
      </c>
      <c r="D70" s="170" t="s">
        <v>161</v>
      </c>
      <c r="E70" s="173">
        <v>70</v>
      </c>
      <c r="F70" s="177"/>
      <c r="G70" s="178">
        <f>ROUND(E70*F70,2)</f>
        <v>0</v>
      </c>
      <c r="H70" s="177"/>
      <c r="I70" s="178">
        <f>ROUND(E70*H70,2)</f>
        <v>0</v>
      </c>
      <c r="J70" s="177"/>
      <c r="K70" s="178">
        <f>ROUND(E70*J70,2)</f>
        <v>0</v>
      </c>
      <c r="L70" s="178">
        <v>15</v>
      </c>
      <c r="M70" s="178">
        <f>G70*(1+L70/100)</f>
        <v>0</v>
      </c>
      <c r="N70" s="178">
        <v>3.4499999999999999E-3</v>
      </c>
      <c r="O70" s="178">
        <f>ROUND(E70*N70,2)</f>
        <v>0.24</v>
      </c>
      <c r="P70" s="178">
        <v>0</v>
      </c>
      <c r="Q70" s="178">
        <f>ROUND(E70*P70,2)</f>
        <v>0</v>
      </c>
      <c r="R70" s="178"/>
      <c r="S70" s="178"/>
      <c r="T70" s="179">
        <v>0.35599999999999998</v>
      </c>
      <c r="U70" s="178">
        <f>ROUND(E70*T70,2)</f>
        <v>24.92</v>
      </c>
      <c r="V70" s="162"/>
      <c r="W70" s="162"/>
      <c r="X70" s="162"/>
      <c r="Y70" s="162"/>
      <c r="Z70" s="162"/>
      <c r="AA70" s="162"/>
      <c r="AB70" s="162"/>
      <c r="AC70" s="162"/>
      <c r="AD70" s="162"/>
      <c r="AE70" s="162" t="s">
        <v>107</v>
      </c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outlineLevel="1" x14ac:dyDescent="0.2">
      <c r="A71" s="163"/>
      <c r="B71" s="168"/>
      <c r="C71" s="204" t="s">
        <v>197</v>
      </c>
      <c r="D71" s="171"/>
      <c r="E71" s="174">
        <v>70</v>
      </c>
      <c r="F71" s="178"/>
      <c r="G71" s="178"/>
      <c r="H71" s="178"/>
      <c r="I71" s="178"/>
      <c r="J71" s="178"/>
      <c r="K71" s="178"/>
      <c r="L71" s="178"/>
      <c r="M71" s="178"/>
      <c r="N71" s="178"/>
      <c r="O71" s="178"/>
      <c r="P71" s="178"/>
      <c r="Q71" s="178"/>
      <c r="R71" s="178"/>
      <c r="S71" s="178"/>
      <c r="T71" s="179"/>
      <c r="U71" s="178"/>
      <c r="V71" s="162"/>
      <c r="W71" s="162"/>
      <c r="X71" s="162"/>
      <c r="Y71" s="162"/>
      <c r="Z71" s="162"/>
      <c r="AA71" s="162"/>
      <c r="AB71" s="162"/>
      <c r="AC71" s="162"/>
      <c r="AD71" s="162"/>
      <c r="AE71" s="162" t="s">
        <v>109</v>
      </c>
      <c r="AF71" s="162">
        <v>0</v>
      </c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outlineLevel="1" x14ac:dyDescent="0.2">
      <c r="A72" s="163">
        <v>31</v>
      </c>
      <c r="B72" s="168" t="s">
        <v>198</v>
      </c>
      <c r="C72" s="203" t="s">
        <v>199</v>
      </c>
      <c r="D72" s="170" t="s">
        <v>120</v>
      </c>
      <c r="E72" s="173">
        <v>170</v>
      </c>
      <c r="F72" s="177"/>
      <c r="G72" s="178">
        <f t="shared" ref="G72:G80" si="7">ROUND(E72*F72,2)</f>
        <v>0</v>
      </c>
      <c r="H72" s="177"/>
      <c r="I72" s="178">
        <f t="shared" ref="I72:I80" si="8">ROUND(E72*H72,2)</f>
        <v>0</v>
      </c>
      <c r="J72" s="177"/>
      <c r="K72" s="178">
        <f t="shared" ref="K72:K80" si="9">ROUND(E72*J72,2)</f>
        <v>0</v>
      </c>
      <c r="L72" s="178">
        <v>15</v>
      </c>
      <c r="M72" s="178">
        <f t="shared" ref="M72:M80" si="10">G72*(1+L72/100)</f>
        <v>0</v>
      </c>
      <c r="N72" s="178">
        <v>0</v>
      </c>
      <c r="O72" s="178">
        <f t="shared" ref="O72:O80" si="11">ROUND(E72*N72,2)</f>
        <v>0</v>
      </c>
      <c r="P72" s="178">
        <v>7.3200000000000001E-3</v>
      </c>
      <c r="Q72" s="178">
        <f t="shared" ref="Q72:Q80" si="12">ROUND(E72*P72,2)</f>
        <v>1.24</v>
      </c>
      <c r="R72" s="178"/>
      <c r="S72" s="178"/>
      <c r="T72" s="179">
        <v>0.08</v>
      </c>
      <c r="U72" s="178">
        <f t="shared" ref="U72:U80" si="13">ROUND(E72*T72,2)</f>
        <v>13.6</v>
      </c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107</v>
      </c>
      <c r="AF72" s="162"/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 x14ac:dyDescent="0.2">
      <c r="A73" s="163">
        <v>32</v>
      </c>
      <c r="B73" s="168" t="s">
        <v>200</v>
      </c>
      <c r="C73" s="203" t="s">
        <v>201</v>
      </c>
      <c r="D73" s="170" t="s">
        <v>161</v>
      </c>
      <c r="E73" s="173">
        <v>70</v>
      </c>
      <c r="F73" s="177"/>
      <c r="G73" s="178">
        <f t="shared" si="7"/>
        <v>0</v>
      </c>
      <c r="H73" s="177"/>
      <c r="I73" s="178">
        <f t="shared" si="8"/>
        <v>0</v>
      </c>
      <c r="J73" s="177"/>
      <c r="K73" s="178">
        <f t="shared" si="9"/>
        <v>0</v>
      </c>
      <c r="L73" s="178">
        <v>15</v>
      </c>
      <c r="M73" s="178">
        <f t="shared" si="10"/>
        <v>0</v>
      </c>
      <c r="N73" s="178">
        <v>0</v>
      </c>
      <c r="O73" s="178">
        <f t="shared" si="11"/>
        <v>0</v>
      </c>
      <c r="P73" s="178">
        <v>3.5599999999999998E-3</v>
      </c>
      <c r="Q73" s="178">
        <f t="shared" si="12"/>
        <v>0.25</v>
      </c>
      <c r="R73" s="178"/>
      <c r="S73" s="178"/>
      <c r="T73" s="179">
        <v>7.0000000000000007E-2</v>
      </c>
      <c r="U73" s="178">
        <f t="shared" si="13"/>
        <v>4.9000000000000004</v>
      </c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107</v>
      </c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outlineLevel="1" x14ac:dyDescent="0.2">
      <c r="A74" s="163">
        <v>33</v>
      </c>
      <c r="B74" s="168" t="s">
        <v>202</v>
      </c>
      <c r="C74" s="203" t="s">
        <v>203</v>
      </c>
      <c r="D74" s="170" t="s">
        <v>161</v>
      </c>
      <c r="E74" s="173">
        <v>121</v>
      </c>
      <c r="F74" s="177"/>
      <c r="G74" s="178">
        <f t="shared" si="7"/>
        <v>0</v>
      </c>
      <c r="H74" s="177"/>
      <c r="I74" s="178">
        <f t="shared" si="8"/>
        <v>0</v>
      </c>
      <c r="J74" s="177"/>
      <c r="K74" s="178">
        <f t="shared" si="9"/>
        <v>0</v>
      </c>
      <c r="L74" s="178">
        <v>15</v>
      </c>
      <c r="M74" s="178">
        <f t="shared" si="10"/>
        <v>0</v>
      </c>
      <c r="N74" s="178">
        <v>0</v>
      </c>
      <c r="O74" s="178">
        <f t="shared" si="11"/>
        <v>0</v>
      </c>
      <c r="P74" s="178">
        <v>3.3600000000000001E-3</v>
      </c>
      <c r="Q74" s="178">
        <f t="shared" si="12"/>
        <v>0.41</v>
      </c>
      <c r="R74" s="178"/>
      <c r="S74" s="178"/>
      <c r="T74" s="179">
        <v>6.9000000000000006E-2</v>
      </c>
      <c r="U74" s="178">
        <f t="shared" si="13"/>
        <v>8.35</v>
      </c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107</v>
      </c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ht="22.5" outlineLevel="1" x14ac:dyDescent="0.2">
      <c r="A75" s="163">
        <v>34</v>
      </c>
      <c r="B75" s="168" t="s">
        <v>204</v>
      </c>
      <c r="C75" s="203" t="s">
        <v>205</v>
      </c>
      <c r="D75" s="170" t="s">
        <v>161</v>
      </c>
      <c r="E75" s="173">
        <v>73</v>
      </c>
      <c r="F75" s="177"/>
      <c r="G75" s="178">
        <f t="shared" si="7"/>
        <v>0</v>
      </c>
      <c r="H75" s="177"/>
      <c r="I75" s="178">
        <f t="shared" si="8"/>
        <v>0</v>
      </c>
      <c r="J75" s="177"/>
      <c r="K75" s="178">
        <f t="shared" si="9"/>
        <v>0</v>
      </c>
      <c r="L75" s="178">
        <v>15</v>
      </c>
      <c r="M75" s="178">
        <f t="shared" si="10"/>
        <v>0</v>
      </c>
      <c r="N75" s="178">
        <v>0</v>
      </c>
      <c r="O75" s="178">
        <f t="shared" si="11"/>
        <v>0</v>
      </c>
      <c r="P75" s="178">
        <v>3.2599999999999999E-3</v>
      </c>
      <c r="Q75" s="178">
        <f t="shared" si="12"/>
        <v>0.24</v>
      </c>
      <c r="R75" s="178"/>
      <c r="S75" s="178"/>
      <c r="T75" s="179">
        <v>6.3E-2</v>
      </c>
      <c r="U75" s="178">
        <f t="shared" si="13"/>
        <v>4.5999999999999996</v>
      </c>
      <c r="V75" s="162"/>
      <c r="W75" s="162"/>
      <c r="X75" s="162"/>
      <c r="Y75" s="162"/>
      <c r="Z75" s="162"/>
      <c r="AA75" s="162"/>
      <c r="AB75" s="162"/>
      <c r="AC75" s="162"/>
      <c r="AD75" s="162"/>
      <c r="AE75" s="162" t="s">
        <v>107</v>
      </c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outlineLevel="1" x14ac:dyDescent="0.2">
      <c r="A76" s="163">
        <v>35</v>
      </c>
      <c r="B76" s="168" t="s">
        <v>206</v>
      </c>
      <c r="C76" s="203" t="s">
        <v>207</v>
      </c>
      <c r="D76" s="170" t="s">
        <v>161</v>
      </c>
      <c r="E76" s="173">
        <v>44.5</v>
      </c>
      <c r="F76" s="177"/>
      <c r="G76" s="178">
        <f t="shared" si="7"/>
        <v>0</v>
      </c>
      <c r="H76" s="177"/>
      <c r="I76" s="178">
        <f t="shared" si="8"/>
        <v>0</v>
      </c>
      <c r="J76" s="177"/>
      <c r="K76" s="178">
        <f t="shared" si="9"/>
        <v>0</v>
      </c>
      <c r="L76" s="178">
        <v>15</v>
      </c>
      <c r="M76" s="178">
        <f t="shared" si="10"/>
        <v>0</v>
      </c>
      <c r="N76" s="178">
        <v>0</v>
      </c>
      <c r="O76" s="178">
        <f t="shared" si="11"/>
        <v>0</v>
      </c>
      <c r="P76" s="178">
        <v>1.92E-3</v>
      </c>
      <c r="Q76" s="178">
        <f t="shared" si="12"/>
        <v>0.09</v>
      </c>
      <c r="R76" s="178"/>
      <c r="S76" s="178"/>
      <c r="T76" s="179">
        <v>5.7000000000000002E-2</v>
      </c>
      <c r="U76" s="178">
        <f t="shared" si="13"/>
        <v>2.54</v>
      </c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107</v>
      </c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outlineLevel="1" x14ac:dyDescent="0.2">
      <c r="A77" s="163">
        <v>36</v>
      </c>
      <c r="B77" s="168" t="s">
        <v>208</v>
      </c>
      <c r="C77" s="203" t="s">
        <v>209</v>
      </c>
      <c r="D77" s="170" t="s">
        <v>161</v>
      </c>
      <c r="E77" s="173">
        <v>67</v>
      </c>
      <c r="F77" s="177"/>
      <c r="G77" s="178">
        <f t="shared" si="7"/>
        <v>0</v>
      </c>
      <c r="H77" s="177"/>
      <c r="I77" s="178">
        <f t="shared" si="8"/>
        <v>0</v>
      </c>
      <c r="J77" s="177"/>
      <c r="K77" s="178">
        <f t="shared" si="9"/>
        <v>0</v>
      </c>
      <c r="L77" s="178">
        <v>15</v>
      </c>
      <c r="M77" s="178">
        <f t="shared" si="10"/>
        <v>0</v>
      </c>
      <c r="N77" s="178">
        <v>0</v>
      </c>
      <c r="O77" s="178">
        <f t="shared" si="11"/>
        <v>0</v>
      </c>
      <c r="P77" s="178">
        <v>2.98E-3</v>
      </c>
      <c r="Q77" s="178">
        <f t="shared" si="12"/>
        <v>0.2</v>
      </c>
      <c r="R77" s="178"/>
      <c r="S77" s="178"/>
      <c r="T77" s="179">
        <v>5.7000000000000002E-2</v>
      </c>
      <c r="U77" s="178">
        <f t="shared" si="13"/>
        <v>3.82</v>
      </c>
      <c r="V77" s="162"/>
      <c r="W77" s="162"/>
      <c r="X77" s="162"/>
      <c r="Y77" s="162"/>
      <c r="Z77" s="162"/>
      <c r="AA77" s="162"/>
      <c r="AB77" s="162"/>
      <c r="AC77" s="162"/>
      <c r="AD77" s="162"/>
      <c r="AE77" s="162" t="s">
        <v>107</v>
      </c>
      <c r="AF77" s="162"/>
      <c r="AG77" s="162"/>
      <c r="AH77" s="162"/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162"/>
      <c r="AW77" s="162"/>
      <c r="AX77" s="162"/>
      <c r="AY77" s="162"/>
      <c r="AZ77" s="162"/>
      <c r="BA77" s="162"/>
      <c r="BB77" s="162"/>
      <c r="BC77" s="162"/>
      <c r="BD77" s="162"/>
      <c r="BE77" s="162"/>
      <c r="BF77" s="162"/>
      <c r="BG77" s="162"/>
      <c r="BH77" s="162"/>
    </row>
    <row r="78" spans="1:60" outlineLevel="1" x14ac:dyDescent="0.2">
      <c r="A78" s="163">
        <v>37</v>
      </c>
      <c r="B78" s="168" t="s">
        <v>210</v>
      </c>
      <c r="C78" s="203" t="s">
        <v>211</v>
      </c>
      <c r="D78" s="170" t="s">
        <v>120</v>
      </c>
      <c r="E78" s="173">
        <v>9.6</v>
      </c>
      <c r="F78" s="177"/>
      <c r="G78" s="178">
        <f t="shared" si="7"/>
        <v>0</v>
      </c>
      <c r="H78" s="177"/>
      <c r="I78" s="178">
        <f t="shared" si="8"/>
        <v>0</v>
      </c>
      <c r="J78" s="177"/>
      <c r="K78" s="178">
        <f t="shared" si="9"/>
        <v>0</v>
      </c>
      <c r="L78" s="178">
        <v>15</v>
      </c>
      <c r="M78" s="178">
        <f t="shared" si="10"/>
        <v>0</v>
      </c>
      <c r="N78" s="178">
        <v>0</v>
      </c>
      <c r="O78" s="178">
        <f t="shared" si="11"/>
        <v>0</v>
      </c>
      <c r="P78" s="178">
        <v>7.2100000000000003E-3</v>
      </c>
      <c r="Q78" s="178">
        <f t="shared" si="12"/>
        <v>7.0000000000000007E-2</v>
      </c>
      <c r="R78" s="178"/>
      <c r="S78" s="178"/>
      <c r="T78" s="179">
        <v>0.29899999999999999</v>
      </c>
      <c r="U78" s="178">
        <f t="shared" si="13"/>
        <v>2.87</v>
      </c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107</v>
      </c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outlineLevel="1" x14ac:dyDescent="0.2">
      <c r="A79" s="163">
        <v>38</v>
      </c>
      <c r="B79" s="168" t="s">
        <v>212</v>
      </c>
      <c r="C79" s="203" t="s">
        <v>213</v>
      </c>
      <c r="D79" s="170" t="s">
        <v>161</v>
      </c>
      <c r="E79" s="173">
        <v>13</v>
      </c>
      <c r="F79" s="177"/>
      <c r="G79" s="178">
        <f t="shared" si="7"/>
        <v>0</v>
      </c>
      <c r="H79" s="177"/>
      <c r="I79" s="178">
        <f t="shared" si="8"/>
        <v>0</v>
      </c>
      <c r="J79" s="177"/>
      <c r="K79" s="178">
        <f t="shared" si="9"/>
        <v>0</v>
      </c>
      <c r="L79" s="178">
        <v>15</v>
      </c>
      <c r="M79" s="178">
        <f t="shared" si="10"/>
        <v>0</v>
      </c>
      <c r="N79" s="178">
        <v>0</v>
      </c>
      <c r="O79" s="178">
        <f t="shared" si="11"/>
        <v>0</v>
      </c>
      <c r="P79" s="178">
        <v>2.3E-3</v>
      </c>
      <c r="Q79" s="178">
        <f t="shared" si="12"/>
        <v>0.03</v>
      </c>
      <c r="R79" s="178"/>
      <c r="S79" s="178"/>
      <c r="T79" s="179">
        <v>0.09</v>
      </c>
      <c r="U79" s="178">
        <f t="shared" si="13"/>
        <v>1.17</v>
      </c>
      <c r="V79" s="162"/>
      <c r="W79" s="162"/>
      <c r="X79" s="162"/>
      <c r="Y79" s="162"/>
      <c r="Z79" s="162"/>
      <c r="AA79" s="162"/>
      <c r="AB79" s="162"/>
      <c r="AC79" s="162"/>
      <c r="AD79" s="162"/>
      <c r="AE79" s="162" t="s">
        <v>107</v>
      </c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outlineLevel="1" x14ac:dyDescent="0.2">
      <c r="A80" s="163">
        <v>39</v>
      </c>
      <c r="B80" s="168" t="s">
        <v>214</v>
      </c>
      <c r="C80" s="203" t="s">
        <v>215</v>
      </c>
      <c r="D80" s="170" t="s">
        <v>0</v>
      </c>
      <c r="E80" s="173">
        <v>5325.1</v>
      </c>
      <c r="F80" s="177"/>
      <c r="G80" s="178">
        <f t="shared" si="7"/>
        <v>0</v>
      </c>
      <c r="H80" s="177"/>
      <c r="I80" s="178">
        <f t="shared" si="8"/>
        <v>0</v>
      </c>
      <c r="J80" s="177"/>
      <c r="K80" s="178">
        <f t="shared" si="9"/>
        <v>0</v>
      </c>
      <c r="L80" s="178">
        <v>15</v>
      </c>
      <c r="M80" s="178">
        <f t="shared" si="10"/>
        <v>0</v>
      </c>
      <c r="N80" s="178">
        <v>0</v>
      </c>
      <c r="O80" s="178">
        <f t="shared" si="11"/>
        <v>0</v>
      </c>
      <c r="P80" s="178">
        <v>0</v>
      </c>
      <c r="Q80" s="178">
        <f t="shared" si="12"/>
        <v>0</v>
      </c>
      <c r="R80" s="178"/>
      <c r="S80" s="178"/>
      <c r="T80" s="179">
        <v>0</v>
      </c>
      <c r="U80" s="178">
        <f t="shared" si="13"/>
        <v>0</v>
      </c>
      <c r="V80" s="162"/>
      <c r="W80" s="162"/>
      <c r="X80" s="162"/>
      <c r="Y80" s="162"/>
      <c r="Z80" s="162"/>
      <c r="AA80" s="162"/>
      <c r="AB80" s="162"/>
      <c r="AC80" s="162"/>
      <c r="AD80" s="162"/>
      <c r="AE80" s="162" t="s">
        <v>107</v>
      </c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 x14ac:dyDescent="0.2">
      <c r="A81" s="164" t="s">
        <v>102</v>
      </c>
      <c r="B81" s="169" t="s">
        <v>64</v>
      </c>
      <c r="C81" s="205" t="s">
        <v>65</v>
      </c>
      <c r="D81" s="172"/>
      <c r="E81" s="175"/>
      <c r="F81" s="180"/>
      <c r="G81" s="180">
        <f>SUMIF(AE82:AE95,"&lt;&gt;NOR",G82:G95)</f>
        <v>0</v>
      </c>
      <c r="H81" s="180"/>
      <c r="I81" s="180">
        <f>SUM(I82:I95)</f>
        <v>0</v>
      </c>
      <c r="J81" s="180"/>
      <c r="K81" s="180">
        <f>SUM(K82:K95)</f>
        <v>0</v>
      </c>
      <c r="L81" s="180"/>
      <c r="M81" s="180">
        <f>SUM(M82:M95)</f>
        <v>0</v>
      </c>
      <c r="N81" s="180"/>
      <c r="O81" s="180">
        <f>SUM(O82:O95)</f>
        <v>15.259999999999998</v>
      </c>
      <c r="P81" s="180"/>
      <c r="Q81" s="180">
        <f>SUM(Q82:Q95)</f>
        <v>0</v>
      </c>
      <c r="R81" s="180"/>
      <c r="S81" s="180"/>
      <c r="T81" s="181"/>
      <c r="U81" s="180">
        <f>SUM(U82:U95)</f>
        <v>344.84000000000003</v>
      </c>
      <c r="AE81" t="s">
        <v>103</v>
      </c>
    </row>
    <row r="82" spans="1:60" ht="22.5" outlineLevel="1" x14ac:dyDescent="0.2">
      <c r="A82" s="163">
        <v>40</v>
      </c>
      <c r="B82" s="168" t="s">
        <v>216</v>
      </c>
      <c r="C82" s="203" t="s">
        <v>217</v>
      </c>
      <c r="D82" s="170" t="s">
        <v>120</v>
      </c>
      <c r="E82" s="173">
        <v>549.36</v>
      </c>
      <c r="F82" s="177"/>
      <c r="G82" s="178">
        <f>ROUND(E82*F82,2)</f>
        <v>0</v>
      </c>
      <c r="H82" s="177"/>
      <c r="I82" s="178">
        <f>ROUND(E82*H82,2)</f>
        <v>0</v>
      </c>
      <c r="J82" s="177"/>
      <c r="K82" s="178">
        <f>ROUND(E82*J82,2)</f>
        <v>0</v>
      </c>
      <c r="L82" s="178">
        <v>15</v>
      </c>
      <c r="M82" s="178">
        <f>G82*(1+L82/100)</f>
        <v>0</v>
      </c>
      <c r="N82" s="178">
        <v>1.1E-4</v>
      </c>
      <c r="O82" s="178">
        <f>ROUND(E82*N82,2)</f>
        <v>0.06</v>
      </c>
      <c r="P82" s="178">
        <v>0</v>
      </c>
      <c r="Q82" s="178">
        <f>ROUND(E82*P82,2)</f>
        <v>0</v>
      </c>
      <c r="R82" s="178"/>
      <c r="S82" s="178"/>
      <c r="T82" s="179">
        <v>0.14000000000000001</v>
      </c>
      <c r="U82" s="178">
        <f>ROUND(E82*T82,2)</f>
        <v>76.91</v>
      </c>
      <c r="V82" s="162"/>
      <c r="W82" s="162"/>
      <c r="X82" s="162"/>
      <c r="Y82" s="162"/>
      <c r="Z82" s="162"/>
      <c r="AA82" s="162"/>
      <c r="AB82" s="162"/>
      <c r="AC82" s="162"/>
      <c r="AD82" s="162"/>
      <c r="AE82" s="162" t="s">
        <v>107</v>
      </c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outlineLevel="1" x14ac:dyDescent="0.2">
      <c r="A83" s="163"/>
      <c r="B83" s="168"/>
      <c r="C83" s="204" t="s">
        <v>218</v>
      </c>
      <c r="D83" s="171"/>
      <c r="E83" s="174">
        <v>549.36</v>
      </c>
      <c r="F83" s="178"/>
      <c r="G83" s="178"/>
      <c r="H83" s="178"/>
      <c r="I83" s="178"/>
      <c r="J83" s="178"/>
      <c r="K83" s="178"/>
      <c r="L83" s="178"/>
      <c r="M83" s="178"/>
      <c r="N83" s="178"/>
      <c r="O83" s="178"/>
      <c r="P83" s="178"/>
      <c r="Q83" s="178"/>
      <c r="R83" s="178"/>
      <c r="S83" s="178"/>
      <c r="T83" s="179"/>
      <c r="U83" s="178"/>
      <c r="V83" s="162"/>
      <c r="W83" s="162"/>
      <c r="X83" s="162"/>
      <c r="Y83" s="162"/>
      <c r="Z83" s="162"/>
      <c r="AA83" s="162"/>
      <c r="AB83" s="162"/>
      <c r="AC83" s="162"/>
      <c r="AD83" s="162"/>
      <c r="AE83" s="162" t="s">
        <v>109</v>
      </c>
      <c r="AF83" s="162">
        <v>0</v>
      </c>
      <c r="AG83" s="162"/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</row>
    <row r="84" spans="1:60" ht="22.5" outlineLevel="1" x14ac:dyDescent="0.2">
      <c r="A84" s="163">
        <v>41</v>
      </c>
      <c r="B84" s="168" t="s">
        <v>219</v>
      </c>
      <c r="C84" s="203" t="s">
        <v>220</v>
      </c>
      <c r="D84" s="170" t="s">
        <v>120</v>
      </c>
      <c r="E84" s="173">
        <v>334</v>
      </c>
      <c r="F84" s="177"/>
      <c r="G84" s="178">
        <f>ROUND(E84*F84,2)</f>
        <v>0</v>
      </c>
      <c r="H84" s="177"/>
      <c r="I84" s="178">
        <f>ROUND(E84*H84,2)</f>
        <v>0</v>
      </c>
      <c r="J84" s="177"/>
      <c r="K84" s="178">
        <f>ROUND(E84*J84,2)</f>
        <v>0</v>
      </c>
      <c r="L84" s="178">
        <v>15</v>
      </c>
      <c r="M84" s="178">
        <f>G84*(1+L84/100)</f>
        <v>0</v>
      </c>
      <c r="N84" s="178">
        <v>4.3200000000000002E-2</v>
      </c>
      <c r="O84" s="178">
        <f>ROUND(E84*N84,2)</f>
        <v>14.43</v>
      </c>
      <c r="P84" s="178">
        <v>0</v>
      </c>
      <c r="Q84" s="178">
        <f>ROUND(E84*P84,2)</f>
        <v>0</v>
      </c>
      <c r="R84" s="178"/>
      <c r="S84" s="178"/>
      <c r="T84" s="179">
        <v>0.42099999999999999</v>
      </c>
      <c r="U84" s="178">
        <f>ROUND(E84*T84,2)</f>
        <v>140.61000000000001</v>
      </c>
      <c r="V84" s="162"/>
      <c r="W84" s="162"/>
      <c r="X84" s="162"/>
      <c r="Y84" s="162"/>
      <c r="Z84" s="162"/>
      <c r="AA84" s="162"/>
      <c r="AB84" s="162"/>
      <c r="AC84" s="162"/>
      <c r="AD84" s="162"/>
      <c r="AE84" s="162" t="s">
        <v>107</v>
      </c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outlineLevel="1" x14ac:dyDescent="0.2">
      <c r="A85" s="163"/>
      <c r="B85" s="168"/>
      <c r="C85" s="204" t="s">
        <v>221</v>
      </c>
      <c r="D85" s="171"/>
      <c r="E85" s="174"/>
      <c r="F85" s="178"/>
      <c r="G85" s="178"/>
      <c r="H85" s="178"/>
      <c r="I85" s="178"/>
      <c r="J85" s="178"/>
      <c r="K85" s="178"/>
      <c r="L85" s="178"/>
      <c r="M85" s="178"/>
      <c r="N85" s="178"/>
      <c r="O85" s="178"/>
      <c r="P85" s="178"/>
      <c r="Q85" s="178"/>
      <c r="R85" s="178"/>
      <c r="S85" s="178"/>
      <c r="T85" s="179"/>
      <c r="U85" s="178"/>
      <c r="V85" s="162"/>
      <c r="W85" s="162"/>
      <c r="X85" s="162"/>
      <c r="Y85" s="162"/>
      <c r="Z85" s="162"/>
      <c r="AA85" s="162"/>
      <c r="AB85" s="162"/>
      <c r="AC85" s="162"/>
      <c r="AD85" s="162"/>
      <c r="AE85" s="162" t="s">
        <v>109</v>
      </c>
      <c r="AF85" s="162">
        <v>0</v>
      </c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2"/>
      <c r="BB85" s="162"/>
      <c r="BC85" s="162"/>
      <c r="BD85" s="162"/>
      <c r="BE85" s="162"/>
      <c r="BF85" s="162"/>
      <c r="BG85" s="162"/>
      <c r="BH85" s="162"/>
    </row>
    <row r="86" spans="1:60" outlineLevel="1" x14ac:dyDescent="0.2">
      <c r="A86" s="163"/>
      <c r="B86" s="168"/>
      <c r="C86" s="204" t="s">
        <v>222</v>
      </c>
      <c r="D86" s="171"/>
      <c r="E86" s="174">
        <v>334</v>
      </c>
      <c r="F86" s="178"/>
      <c r="G86" s="178"/>
      <c r="H86" s="178"/>
      <c r="I86" s="178"/>
      <c r="J86" s="178"/>
      <c r="K86" s="178"/>
      <c r="L86" s="178"/>
      <c r="M86" s="178"/>
      <c r="N86" s="178"/>
      <c r="O86" s="178"/>
      <c r="P86" s="178"/>
      <c r="Q86" s="178"/>
      <c r="R86" s="178"/>
      <c r="S86" s="178"/>
      <c r="T86" s="179"/>
      <c r="U86" s="178"/>
      <c r="V86" s="162"/>
      <c r="W86" s="162"/>
      <c r="X86" s="162"/>
      <c r="Y86" s="162"/>
      <c r="Z86" s="162"/>
      <c r="AA86" s="162"/>
      <c r="AB86" s="162"/>
      <c r="AC86" s="162"/>
      <c r="AD86" s="162"/>
      <c r="AE86" s="162" t="s">
        <v>109</v>
      </c>
      <c r="AF86" s="162">
        <v>0</v>
      </c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ht="22.5" outlineLevel="1" x14ac:dyDescent="0.2">
      <c r="A87" s="163">
        <v>42</v>
      </c>
      <c r="B87" s="168" t="s">
        <v>223</v>
      </c>
      <c r="C87" s="203" t="s">
        <v>224</v>
      </c>
      <c r="D87" s="170" t="s">
        <v>161</v>
      </c>
      <c r="E87" s="173">
        <v>30</v>
      </c>
      <c r="F87" s="177"/>
      <c r="G87" s="178">
        <f>ROUND(E87*F87,2)</f>
        <v>0</v>
      </c>
      <c r="H87" s="177"/>
      <c r="I87" s="178">
        <f>ROUND(E87*H87,2)</f>
        <v>0</v>
      </c>
      <c r="J87" s="177"/>
      <c r="K87" s="178">
        <f>ROUND(E87*J87,2)</f>
        <v>0</v>
      </c>
      <c r="L87" s="178">
        <v>15</v>
      </c>
      <c r="M87" s="178">
        <f>G87*(1+L87/100)</f>
        <v>0</v>
      </c>
      <c r="N87" s="178">
        <v>9.0500000000000008E-3</v>
      </c>
      <c r="O87" s="178">
        <f>ROUND(E87*N87,2)</f>
        <v>0.27</v>
      </c>
      <c r="P87" s="178">
        <v>0</v>
      </c>
      <c r="Q87" s="178">
        <f>ROUND(E87*P87,2)</f>
        <v>0</v>
      </c>
      <c r="R87" s="178"/>
      <c r="S87" s="178"/>
      <c r="T87" s="179">
        <v>0.33</v>
      </c>
      <c r="U87" s="178">
        <f>ROUND(E87*T87,2)</f>
        <v>9.9</v>
      </c>
      <c r="V87" s="162"/>
      <c r="W87" s="162"/>
      <c r="X87" s="162"/>
      <c r="Y87" s="162"/>
      <c r="Z87" s="162"/>
      <c r="AA87" s="162"/>
      <c r="AB87" s="162"/>
      <c r="AC87" s="162"/>
      <c r="AD87" s="162"/>
      <c r="AE87" s="162" t="s">
        <v>107</v>
      </c>
      <c r="AF87" s="162"/>
      <c r="AG87" s="162"/>
      <c r="AH87" s="162"/>
      <c r="AI87" s="162"/>
      <c r="AJ87" s="162"/>
      <c r="AK87" s="162"/>
      <c r="AL87" s="162"/>
      <c r="AM87" s="162"/>
      <c r="AN87" s="162"/>
      <c r="AO87" s="162"/>
      <c r="AP87" s="162"/>
      <c r="AQ87" s="162"/>
      <c r="AR87" s="162"/>
      <c r="AS87" s="162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  <c r="BH87" s="162"/>
    </row>
    <row r="88" spans="1:60" outlineLevel="1" x14ac:dyDescent="0.2">
      <c r="A88" s="163"/>
      <c r="B88" s="168"/>
      <c r="C88" s="204" t="s">
        <v>225</v>
      </c>
      <c r="D88" s="171"/>
      <c r="E88" s="174">
        <v>30</v>
      </c>
      <c r="F88" s="178"/>
      <c r="G88" s="178"/>
      <c r="H88" s="178"/>
      <c r="I88" s="178"/>
      <c r="J88" s="178"/>
      <c r="K88" s="178"/>
      <c r="L88" s="178"/>
      <c r="M88" s="178"/>
      <c r="N88" s="178"/>
      <c r="O88" s="178"/>
      <c r="P88" s="178"/>
      <c r="Q88" s="178"/>
      <c r="R88" s="178"/>
      <c r="S88" s="178"/>
      <c r="T88" s="179"/>
      <c r="U88" s="178"/>
      <c r="V88" s="162"/>
      <c r="W88" s="162"/>
      <c r="X88" s="162"/>
      <c r="Y88" s="162"/>
      <c r="Z88" s="162"/>
      <c r="AA88" s="162"/>
      <c r="AB88" s="162"/>
      <c r="AC88" s="162"/>
      <c r="AD88" s="162"/>
      <c r="AE88" s="162" t="s">
        <v>109</v>
      </c>
      <c r="AF88" s="162">
        <v>0</v>
      </c>
      <c r="AG88" s="162"/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  <c r="BH88" s="162"/>
    </row>
    <row r="89" spans="1:60" ht="22.5" outlineLevel="1" x14ac:dyDescent="0.2">
      <c r="A89" s="163">
        <v>43</v>
      </c>
      <c r="B89" s="168" t="s">
        <v>226</v>
      </c>
      <c r="C89" s="203" t="s">
        <v>227</v>
      </c>
      <c r="D89" s="170" t="s">
        <v>161</v>
      </c>
      <c r="E89" s="173">
        <v>18</v>
      </c>
      <c r="F89" s="177"/>
      <c r="G89" s="178">
        <f>ROUND(E89*F89,2)</f>
        <v>0</v>
      </c>
      <c r="H89" s="177"/>
      <c r="I89" s="178">
        <f>ROUND(E89*H89,2)</f>
        <v>0</v>
      </c>
      <c r="J89" s="177"/>
      <c r="K89" s="178">
        <f>ROUND(E89*J89,2)</f>
        <v>0</v>
      </c>
      <c r="L89" s="178">
        <v>15</v>
      </c>
      <c r="M89" s="178">
        <f>G89*(1+L89/100)</f>
        <v>0</v>
      </c>
      <c r="N89" s="178">
        <v>8.4200000000000004E-3</v>
      </c>
      <c r="O89" s="178">
        <f>ROUND(E89*N89,2)</f>
        <v>0.15</v>
      </c>
      <c r="P89" s="178">
        <v>0</v>
      </c>
      <c r="Q89" s="178">
        <f>ROUND(E89*P89,2)</f>
        <v>0</v>
      </c>
      <c r="R89" s="178"/>
      <c r="S89" s="178"/>
      <c r="T89" s="179">
        <v>0.5</v>
      </c>
      <c r="U89" s="178">
        <f>ROUND(E89*T89,2)</f>
        <v>9</v>
      </c>
      <c r="V89" s="162"/>
      <c r="W89" s="162"/>
      <c r="X89" s="162"/>
      <c r="Y89" s="162"/>
      <c r="Z89" s="162"/>
      <c r="AA89" s="162"/>
      <c r="AB89" s="162"/>
      <c r="AC89" s="162"/>
      <c r="AD89" s="162"/>
      <c r="AE89" s="162" t="s">
        <v>107</v>
      </c>
      <c r="AF89" s="162"/>
      <c r="AG89" s="162"/>
      <c r="AH89" s="162"/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  <c r="BH89" s="162"/>
    </row>
    <row r="90" spans="1:60" outlineLevel="1" x14ac:dyDescent="0.2">
      <c r="A90" s="163"/>
      <c r="B90" s="168"/>
      <c r="C90" s="204" t="s">
        <v>228</v>
      </c>
      <c r="D90" s="171"/>
      <c r="E90" s="174">
        <v>18</v>
      </c>
      <c r="F90" s="178"/>
      <c r="G90" s="178"/>
      <c r="H90" s="178"/>
      <c r="I90" s="178"/>
      <c r="J90" s="178"/>
      <c r="K90" s="178"/>
      <c r="L90" s="178"/>
      <c r="M90" s="178"/>
      <c r="N90" s="178"/>
      <c r="O90" s="178"/>
      <c r="P90" s="178"/>
      <c r="Q90" s="178"/>
      <c r="R90" s="178"/>
      <c r="S90" s="178"/>
      <c r="T90" s="179"/>
      <c r="U90" s="178"/>
      <c r="V90" s="162"/>
      <c r="W90" s="162"/>
      <c r="X90" s="162"/>
      <c r="Y90" s="162"/>
      <c r="Z90" s="162"/>
      <c r="AA90" s="162"/>
      <c r="AB90" s="162"/>
      <c r="AC90" s="162"/>
      <c r="AD90" s="162"/>
      <c r="AE90" s="162" t="s">
        <v>109</v>
      </c>
      <c r="AF90" s="162">
        <v>0</v>
      </c>
      <c r="AG90" s="162"/>
      <c r="AH90" s="162"/>
      <c r="AI90" s="162"/>
      <c r="AJ90" s="162"/>
      <c r="AK90" s="162"/>
      <c r="AL90" s="162"/>
      <c r="AM90" s="162"/>
      <c r="AN90" s="162"/>
      <c r="AO90" s="162"/>
      <c r="AP90" s="162"/>
      <c r="AQ90" s="162"/>
      <c r="AR90" s="162"/>
      <c r="AS90" s="162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  <c r="BH90" s="162"/>
    </row>
    <row r="91" spans="1:60" outlineLevel="1" x14ac:dyDescent="0.2">
      <c r="A91" s="163">
        <v>44</v>
      </c>
      <c r="B91" s="168" t="s">
        <v>229</v>
      </c>
      <c r="C91" s="203" t="s">
        <v>230</v>
      </c>
      <c r="D91" s="170" t="s">
        <v>142</v>
      </c>
      <c r="E91" s="173">
        <v>100</v>
      </c>
      <c r="F91" s="177"/>
      <c r="G91" s="178">
        <f>ROUND(E91*F91,2)</f>
        <v>0</v>
      </c>
      <c r="H91" s="177"/>
      <c r="I91" s="178">
        <f>ROUND(E91*H91,2)</f>
        <v>0</v>
      </c>
      <c r="J91" s="177"/>
      <c r="K91" s="178">
        <f>ROUND(E91*J91,2)</f>
        <v>0</v>
      </c>
      <c r="L91" s="178">
        <v>15</v>
      </c>
      <c r="M91" s="178">
        <f>G91*(1+L91/100)</f>
        <v>0</v>
      </c>
      <c r="N91" s="178">
        <v>2.8999999999999998E-3</v>
      </c>
      <c r="O91" s="178">
        <f>ROUND(E91*N91,2)</f>
        <v>0.28999999999999998</v>
      </c>
      <c r="P91" s="178">
        <v>0</v>
      </c>
      <c r="Q91" s="178">
        <f>ROUND(E91*P91,2)</f>
        <v>0</v>
      </c>
      <c r="R91" s="178"/>
      <c r="S91" s="178"/>
      <c r="T91" s="179">
        <v>0.05</v>
      </c>
      <c r="U91" s="178">
        <f>ROUND(E91*T91,2)</f>
        <v>5</v>
      </c>
      <c r="V91" s="162"/>
      <c r="W91" s="162"/>
      <c r="X91" s="162"/>
      <c r="Y91" s="162"/>
      <c r="Z91" s="162"/>
      <c r="AA91" s="162"/>
      <c r="AB91" s="162"/>
      <c r="AC91" s="162"/>
      <c r="AD91" s="162"/>
      <c r="AE91" s="162" t="s">
        <v>107</v>
      </c>
      <c r="AF91" s="162"/>
      <c r="AG91" s="162"/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162"/>
      <c r="AW91" s="162"/>
      <c r="AX91" s="162"/>
      <c r="AY91" s="162"/>
      <c r="AZ91" s="162"/>
      <c r="BA91" s="162"/>
      <c r="BB91" s="162"/>
      <c r="BC91" s="162"/>
      <c r="BD91" s="162"/>
      <c r="BE91" s="162"/>
      <c r="BF91" s="162"/>
      <c r="BG91" s="162"/>
      <c r="BH91" s="162"/>
    </row>
    <row r="92" spans="1:60" ht="22.5" outlineLevel="1" x14ac:dyDescent="0.2">
      <c r="A92" s="163">
        <v>45</v>
      </c>
      <c r="B92" s="168" t="s">
        <v>231</v>
      </c>
      <c r="C92" s="203" t="s">
        <v>232</v>
      </c>
      <c r="D92" s="170" t="s">
        <v>142</v>
      </c>
      <c r="E92" s="173">
        <v>10</v>
      </c>
      <c r="F92" s="177"/>
      <c r="G92" s="178">
        <f>ROUND(E92*F92,2)</f>
        <v>0</v>
      </c>
      <c r="H92" s="177"/>
      <c r="I92" s="178">
        <f>ROUND(E92*H92,2)</f>
        <v>0</v>
      </c>
      <c r="J92" s="177"/>
      <c r="K92" s="178">
        <f>ROUND(E92*J92,2)</f>
        <v>0</v>
      </c>
      <c r="L92" s="178">
        <v>15</v>
      </c>
      <c r="M92" s="178">
        <f>G92*(1+L92/100)</f>
        <v>0</v>
      </c>
      <c r="N92" s="178">
        <v>3.8500000000000001E-3</v>
      </c>
      <c r="O92" s="178">
        <f>ROUND(E92*N92,2)</f>
        <v>0.04</v>
      </c>
      <c r="P92" s="178">
        <v>0</v>
      </c>
      <c r="Q92" s="178">
        <f>ROUND(E92*P92,2)</f>
        <v>0</v>
      </c>
      <c r="R92" s="178"/>
      <c r="S92" s="178"/>
      <c r="T92" s="179">
        <v>0.24</v>
      </c>
      <c r="U92" s="178">
        <f>ROUND(E92*T92,2)</f>
        <v>2.4</v>
      </c>
      <c r="V92" s="162"/>
      <c r="W92" s="162"/>
      <c r="X92" s="162"/>
      <c r="Y92" s="162"/>
      <c r="Z92" s="162"/>
      <c r="AA92" s="162"/>
      <c r="AB92" s="162"/>
      <c r="AC92" s="162"/>
      <c r="AD92" s="162"/>
      <c r="AE92" s="162" t="s">
        <v>107</v>
      </c>
      <c r="AF92" s="162"/>
      <c r="AG92" s="162"/>
      <c r="AH92" s="162"/>
      <c r="AI92" s="162"/>
      <c r="AJ92" s="162"/>
      <c r="AK92" s="162"/>
      <c r="AL92" s="162"/>
      <c r="AM92" s="162"/>
      <c r="AN92" s="162"/>
      <c r="AO92" s="162"/>
      <c r="AP92" s="162"/>
      <c r="AQ92" s="162"/>
      <c r="AR92" s="162"/>
      <c r="AS92" s="162"/>
      <c r="AT92" s="162"/>
      <c r="AU92" s="162"/>
      <c r="AV92" s="162"/>
      <c r="AW92" s="162"/>
      <c r="AX92" s="162"/>
      <c r="AY92" s="162"/>
      <c r="AZ92" s="162"/>
      <c r="BA92" s="162"/>
      <c r="BB92" s="162"/>
      <c r="BC92" s="162"/>
      <c r="BD92" s="162"/>
      <c r="BE92" s="162"/>
      <c r="BF92" s="162"/>
      <c r="BG92" s="162"/>
      <c r="BH92" s="162"/>
    </row>
    <row r="93" spans="1:60" ht="22.5" outlineLevel="1" x14ac:dyDescent="0.2">
      <c r="A93" s="163">
        <v>46</v>
      </c>
      <c r="B93" s="168" t="s">
        <v>233</v>
      </c>
      <c r="C93" s="203" t="s">
        <v>234</v>
      </c>
      <c r="D93" s="170" t="s">
        <v>142</v>
      </c>
      <c r="E93" s="173">
        <v>2</v>
      </c>
      <c r="F93" s="177"/>
      <c r="G93" s="178">
        <f>ROUND(E93*F93,2)</f>
        <v>0</v>
      </c>
      <c r="H93" s="177"/>
      <c r="I93" s="178">
        <f>ROUND(E93*H93,2)</f>
        <v>0</v>
      </c>
      <c r="J93" s="177"/>
      <c r="K93" s="178">
        <f>ROUND(E93*J93,2)</f>
        <v>0</v>
      </c>
      <c r="L93" s="178">
        <v>15</v>
      </c>
      <c r="M93" s="178">
        <f>G93*(1+L93/100)</f>
        <v>0</v>
      </c>
      <c r="N93" s="178">
        <v>3.8500000000000001E-3</v>
      </c>
      <c r="O93" s="178">
        <f>ROUND(E93*N93,2)</f>
        <v>0.01</v>
      </c>
      <c r="P93" s="178">
        <v>0</v>
      </c>
      <c r="Q93" s="178">
        <f>ROUND(E93*P93,2)</f>
        <v>0</v>
      </c>
      <c r="R93" s="178"/>
      <c r="S93" s="178"/>
      <c r="T93" s="179">
        <v>0.24</v>
      </c>
      <c r="U93" s="178">
        <f>ROUND(E93*T93,2)</f>
        <v>0.48</v>
      </c>
      <c r="V93" s="162"/>
      <c r="W93" s="162"/>
      <c r="X93" s="162"/>
      <c r="Y93" s="162"/>
      <c r="Z93" s="162"/>
      <c r="AA93" s="162"/>
      <c r="AB93" s="162"/>
      <c r="AC93" s="162"/>
      <c r="AD93" s="162"/>
      <c r="AE93" s="162" t="s">
        <v>107</v>
      </c>
      <c r="AF93" s="162"/>
      <c r="AG93" s="162"/>
      <c r="AH93" s="162"/>
      <c r="AI93" s="162"/>
      <c r="AJ93" s="162"/>
      <c r="AK93" s="162"/>
      <c r="AL93" s="162"/>
      <c r="AM93" s="162"/>
      <c r="AN93" s="162"/>
      <c r="AO93" s="162"/>
      <c r="AP93" s="162"/>
      <c r="AQ93" s="162"/>
      <c r="AR93" s="162"/>
      <c r="AS93" s="162"/>
      <c r="AT93" s="162"/>
      <c r="AU93" s="162"/>
      <c r="AV93" s="162"/>
      <c r="AW93" s="162"/>
      <c r="AX93" s="162"/>
      <c r="AY93" s="162"/>
      <c r="AZ93" s="162"/>
      <c r="BA93" s="162"/>
      <c r="BB93" s="162"/>
      <c r="BC93" s="162"/>
      <c r="BD93" s="162"/>
      <c r="BE93" s="162"/>
      <c r="BF93" s="162"/>
      <c r="BG93" s="162"/>
      <c r="BH93" s="162"/>
    </row>
    <row r="94" spans="1:60" outlineLevel="1" x14ac:dyDescent="0.2">
      <c r="A94" s="163">
        <v>47</v>
      </c>
      <c r="B94" s="168" t="s">
        <v>235</v>
      </c>
      <c r="C94" s="203" t="s">
        <v>236</v>
      </c>
      <c r="D94" s="170" t="s">
        <v>161</v>
      </c>
      <c r="E94" s="173">
        <v>73</v>
      </c>
      <c r="F94" s="177"/>
      <c r="G94" s="178">
        <f>ROUND(E94*F94,2)</f>
        <v>0</v>
      </c>
      <c r="H94" s="177"/>
      <c r="I94" s="178">
        <f>ROUND(E94*H94,2)</f>
        <v>0</v>
      </c>
      <c r="J94" s="177"/>
      <c r="K94" s="178">
        <f>ROUND(E94*J94,2)</f>
        <v>0</v>
      </c>
      <c r="L94" s="178">
        <v>15</v>
      </c>
      <c r="M94" s="178">
        <f>G94*(1+L94/100)</f>
        <v>0</v>
      </c>
      <c r="N94" s="178">
        <v>1E-4</v>
      </c>
      <c r="O94" s="178">
        <f>ROUND(E94*N94,2)</f>
        <v>0.01</v>
      </c>
      <c r="P94" s="178">
        <v>0</v>
      </c>
      <c r="Q94" s="178">
        <f>ROUND(E94*P94,2)</f>
        <v>0</v>
      </c>
      <c r="R94" s="178"/>
      <c r="S94" s="178"/>
      <c r="T94" s="179">
        <v>0.05</v>
      </c>
      <c r="U94" s="178">
        <f>ROUND(E94*T94,2)</f>
        <v>3.65</v>
      </c>
      <c r="V94" s="162"/>
      <c r="W94" s="162"/>
      <c r="X94" s="162"/>
      <c r="Y94" s="162"/>
      <c r="Z94" s="162"/>
      <c r="AA94" s="162"/>
      <c r="AB94" s="162"/>
      <c r="AC94" s="162"/>
      <c r="AD94" s="162"/>
      <c r="AE94" s="162" t="s">
        <v>107</v>
      </c>
      <c r="AF94" s="162"/>
      <c r="AG94" s="162"/>
      <c r="AH94" s="162"/>
      <c r="AI94" s="162"/>
      <c r="AJ94" s="162"/>
      <c r="AK94" s="162"/>
      <c r="AL94" s="162"/>
      <c r="AM94" s="162"/>
      <c r="AN94" s="162"/>
      <c r="AO94" s="162"/>
      <c r="AP94" s="162"/>
      <c r="AQ94" s="162"/>
      <c r="AR94" s="162"/>
      <c r="AS94" s="162"/>
      <c r="AT94" s="162"/>
      <c r="AU94" s="162"/>
      <c r="AV94" s="162"/>
      <c r="AW94" s="162"/>
      <c r="AX94" s="162"/>
      <c r="AY94" s="162"/>
      <c r="AZ94" s="162"/>
      <c r="BA94" s="162"/>
      <c r="BB94" s="162"/>
      <c r="BC94" s="162"/>
      <c r="BD94" s="162"/>
      <c r="BE94" s="162"/>
      <c r="BF94" s="162"/>
      <c r="BG94" s="162"/>
      <c r="BH94" s="162"/>
    </row>
    <row r="95" spans="1:60" outlineLevel="1" x14ac:dyDescent="0.2">
      <c r="A95" s="163">
        <v>48</v>
      </c>
      <c r="B95" s="168" t="s">
        <v>237</v>
      </c>
      <c r="C95" s="203" t="s">
        <v>238</v>
      </c>
      <c r="D95" s="170" t="s">
        <v>0</v>
      </c>
      <c r="E95" s="173">
        <v>4212.6000000000004</v>
      </c>
      <c r="F95" s="177"/>
      <c r="G95" s="178">
        <f>ROUND(E95*F95,2)</f>
        <v>0</v>
      </c>
      <c r="H95" s="177"/>
      <c r="I95" s="178">
        <f>ROUND(E95*H95,2)</f>
        <v>0</v>
      </c>
      <c r="J95" s="177"/>
      <c r="K95" s="178">
        <f>ROUND(E95*J95,2)</f>
        <v>0</v>
      </c>
      <c r="L95" s="178">
        <v>15</v>
      </c>
      <c r="M95" s="178">
        <f>G95*(1+L95/100)</f>
        <v>0</v>
      </c>
      <c r="N95" s="178">
        <v>0</v>
      </c>
      <c r="O95" s="178">
        <f>ROUND(E95*N95,2)</f>
        <v>0</v>
      </c>
      <c r="P95" s="178">
        <v>0</v>
      </c>
      <c r="Q95" s="178">
        <f>ROUND(E95*P95,2)</f>
        <v>0</v>
      </c>
      <c r="R95" s="178"/>
      <c r="S95" s="178"/>
      <c r="T95" s="179">
        <v>2.3E-2</v>
      </c>
      <c r="U95" s="178">
        <f>ROUND(E95*T95,2)</f>
        <v>96.89</v>
      </c>
      <c r="V95" s="162"/>
      <c r="W95" s="162"/>
      <c r="X95" s="162"/>
      <c r="Y95" s="162"/>
      <c r="Z95" s="162"/>
      <c r="AA95" s="162"/>
      <c r="AB95" s="162"/>
      <c r="AC95" s="162"/>
      <c r="AD95" s="162"/>
      <c r="AE95" s="162" t="s">
        <v>107</v>
      </c>
      <c r="AF95" s="162"/>
      <c r="AG95" s="162"/>
      <c r="AH95" s="162"/>
      <c r="AI95" s="162"/>
      <c r="AJ95" s="162"/>
      <c r="AK95" s="162"/>
      <c r="AL95" s="162"/>
      <c r="AM95" s="162"/>
      <c r="AN95" s="162"/>
      <c r="AO95" s="162"/>
      <c r="AP95" s="162"/>
      <c r="AQ95" s="162"/>
      <c r="AR95" s="162"/>
      <c r="AS95" s="162"/>
      <c r="AT95" s="162"/>
      <c r="AU95" s="162"/>
      <c r="AV95" s="162"/>
      <c r="AW95" s="162"/>
      <c r="AX95" s="162"/>
      <c r="AY95" s="162"/>
      <c r="AZ95" s="162"/>
      <c r="BA95" s="162"/>
      <c r="BB95" s="162"/>
      <c r="BC95" s="162"/>
      <c r="BD95" s="162"/>
      <c r="BE95" s="162"/>
      <c r="BF95" s="162"/>
      <c r="BG95" s="162"/>
      <c r="BH95" s="162"/>
    </row>
    <row r="96" spans="1:60" x14ac:dyDescent="0.2">
      <c r="A96" s="164" t="s">
        <v>102</v>
      </c>
      <c r="B96" s="169" t="s">
        <v>66</v>
      </c>
      <c r="C96" s="205" t="s">
        <v>67</v>
      </c>
      <c r="D96" s="172"/>
      <c r="E96" s="175"/>
      <c r="F96" s="180"/>
      <c r="G96" s="180">
        <f>SUMIF(AE97:AE103,"&lt;&gt;NOR",G97:G103)</f>
        <v>0</v>
      </c>
      <c r="H96" s="180"/>
      <c r="I96" s="180">
        <f>SUM(I97:I103)</f>
        <v>0</v>
      </c>
      <c r="J96" s="180"/>
      <c r="K96" s="180">
        <f>SUM(K97:K103)</f>
        <v>0</v>
      </c>
      <c r="L96" s="180"/>
      <c r="M96" s="180">
        <f>SUM(M97:M103)</f>
        <v>0</v>
      </c>
      <c r="N96" s="180"/>
      <c r="O96" s="180">
        <f>SUM(O97:O103)</f>
        <v>0.09</v>
      </c>
      <c r="P96" s="180"/>
      <c r="Q96" s="180">
        <f>SUM(Q97:Q103)</f>
        <v>0</v>
      </c>
      <c r="R96" s="180"/>
      <c r="S96" s="180"/>
      <c r="T96" s="181"/>
      <c r="U96" s="180">
        <f>SUM(U97:U103)</f>
        <v>92.68</v>
      </c>
      <c r="AE96" t="s">
        <v>103</v>
      </c>
    </row>
    <row r="97" spans="1:60" outlineLevel="1" x14ac:dyDescent="0.2">
      <c r="A97" s="163">
        <v>49</v>
      </c>
      <c r="B97" s="168" t="s">
        <v>239</v>
      </c>
      <c r="C97" s="203" t="s">
        <v>240</v>
      </c>
      <c r="D97" s="170" t="s">
        <v>120</v>
      </c>
      <c r="E97" s="173">
        <v>326.39999999999998</v>
      </c>
      <c r="F97" s="177"/>
      <c r="G97" s="178">
        <f>ROUND(E97*F97,2)</f>
        <v>0</v>
      </c>
      <c r="H97" s="177"/>
      <c r="I97" s="178">
        <f>ROUND(E97*H97,2)</f>
        <v>0</v>
      </c>
      <c r="J97" s="177"/>
      <c r="K97" s="178">
        <f>ROUND(E97*J97,2)</f>
        <v>0</v>
      </c>
      <c r="L97" s="178">
        <v>15</v>
      </c>
      <c r="M97" s="178">
        <f>G97*(1+L97/100)</f>
        <v>0</v>
      </c>
      <c r="N97" s="178">
        <v>1.6000000000000001E-4</v>
      </c>
      <c r="O97" s="178">
        <f>ROUND(E97*N97,2)</f>
        <v>0.05</v>
      </c>
      <c r="P97" s="178">
        <v>0</v>
      </c>
      <c r="Q97" s="178">
        <f>ROUND(E97*P97,2)</f>
        <v>0</v>
      </c>
      <c r="R97" s="178"/>
      <c r="S97" s="178"/>
      <c r="T97" s="179">
        <v>0.15</v>
      </c>
      <c r="U97" s="178">
        <f>ROUND(E97*T97,2)</f>
        <v>48.96</v>
      </c>
      <c r="V97" s="162"/>
      <c r="W97" s="162"/>
      <c r="X97" s="162"/>
      <c r="Y97" s="162"/>
      <c r="Z97" s="162"/>
      <c r="AA97" s="162"/>
      <c r="AB97" s="162"/>
      <c r="AC97" s="162"/>
      <c r="AD97" s="162"/>
      <c r="AE97" s="162" t="s">
        <v>107</v>
      </c>
      <c r="AF97" s="162"/>
      <c r="AG97" s="162"/>
      <c r="AH97" s="162"/>
      <c r="AI97" s="162"/>
      <c r="AJ97" s="162"/>
      <c r="AK97" s="162"/>
      <c r="AL97" s="162"/>
      <c r="AM97" s="162"/>
      <c r="AN97" s="162"/>
      <c r="AO97" s="162"/>
      <c r="AP97" s="162"/>
      <c r="AQ97" s="162"/>
      <c r="AR97" s="162"/>
      <c r="AS97" s="162"/>
      <c r="AT97" s="162"/>
      <c r="AU97" s="162"/>
      <c r="AV97" s="162"/>
      <c r="AW97" s="162"/>
      <c r="AX97" s="162"/>
      <c r="AY97" s="162"/>
      <c r="AZ97" s="162"/>
      <c r="BA97" s="162"/>
      <c r="BB97" s="162"/>
      <c r="BC97" s="162"/>
      <c r="BD97" s="162"/>
      <c r="BE97" s="162"/>
      <c r="BF97" s="162"/>
      <c r="BG97" s="162"/>
      <c r="BH97" s="162"/>
    </row>
    <row r="98" spans="1:60" outlineLevel="1" x14ac:dyDescent="0.2">
      <c r="A98" s="163"/>
      <c r="B98" s="168"/>
      <c r="C98" s="204" t="s">
        <v>241</v>
      </c>
      <c r="D98" s="171"/>
      <c r="E98" s="174"/>
      <c r="F98" s="178"/>
      <c r="G98" s="178"/>
      <c r="H98" s="178"/>
      <c r="I98" s="178"/>
      <c r="J98" s="178"/>
      <c r="K98" s="178"/>
      <c r="L98" s="178"/>
      <c r="M98" s="178"/>
      <c r="N98" s="178"/>
      <c r="O98" s="178"/>
      <c r="P98" s="178"/>
      <c r="Q98" s="178"/>
      <c r="R98" s="178"/>
      <c r="S98" s="178"/>
      <c r="T98" s="179"/>
      <c r="U98" s="178"/>
      <c r="V98" s="162"/>
      <c r="W98" s="162"/>
      <c r="X98" s="162"/>
      <c r="Y98" s="162"/>
      <c r="Z98" s="162"/>
      <c r="AA98" s="162"/>
      <c r="AB98" s="162"/>
      <c r="AC98" s="162"/>
      <c r="AD98" s="162"/>
      <c r="AE98" s="162" t="s">
        <v>109</v>
      </c>
      <c r="AF98" s="162">
        <v>0</v>
      </c>
      <c r="AG98" s="162"/>
      <c r="AH98" s="162"/>
      <c r="AI98" s="162"/>
      <c r="AJ98" s="162"/>
      <c r="AK98" s="162"/>
      <c r="AL98" s="162"/>
      <c r="AM98" s="162"/>
      <c r="AN98" s="162"/>
      <c r="AO98" s="162"/>
      <c r="AP98" s="162"/>
      <c r="AQ98" s="162"/>
      <c r="AR98" s="162"/>
      <c r="AS98" s="162"/>
      <c r="AT98" s="162"/>
      <c r="AU98" s="162"/>
      <c r="AV98" s="162"/>
      <c r="AW98" s="162"/>
      <c r="AX98" s="162"/>
      <c r="AY98" s="162"/>
      <c r="AZ98" s="162"/>
      <c r="BA98" s="162"/>
      <c r="BB98" s="162"/>
      <c r="BC98" s="162"/>
      <c r="BD98" s="162"/>
      <c r="BE98" s="162"/>
      <c r="BF98" s="162"/>
      <c r="BG98" s="162"/>
      <c r="BH98" s="162"/>
    </row>
    <row r="99" spans="1:60" outlineLevel="1" x14ac:dyDescent="0.2">
      <c r="A99" s="163"/>
      <c r="B99" s="168"/>
      <c r="C99" s="204" t="s">
        <v>242</v>
      </c>
      <c r="D99" s="171"/>
      <c r="E99" s="174">
        <v>326.39999999999998</v>
      </c>
      <c r="F99" s="178"/>
      <c r="G99" s="178"/>
      <c r="H99" s="178"/>
      <c r="I99" s="178"/>
      <c r="J99" s="178"/>
      <c r="K99" s="178"/>
      <c r="L99" s="178"/>
      <c r="M99" s="178"/>
      <c r="N99" s="178"/>
      <c r="O99" s="178"/>
      <c r="P99" s="178"/>
      <c r="Q99" s="178"/>
      <c r="R99" s="178"/>
      <c r="S99" s="178"/>
      <c r="T99" s="179"/>
      <c r="U99" s="178"/>
      <c r="V99" s="162"/>
      <c r="W99" s="162"/>
      <c r="X99" s="162"/>
      <c r="Y99" s="162"/>
      <c r="Z99" s="162"/>
      <c r="AA99" s="162"/>
      <c r="AB99" s="162"/>
      <c r="AC99" s="162"/>
      <c r="AD99" s="162"/>
      <c r="AE99" s="162" t="s">
        <v>109</v>
      </c>
      <c r="AF99" s="162">
        <v>0</v>
      </c>
      <c r="AG99" s="162"/>
      <c r="AH99" s="162"/>
      <c r="AI99" s="162"/>
      <c r="AJ99" s="162"/>
      <c r="AK99" s="162"/>
      <c r="AL99" s="162"/>
      <c r="AM99" s="162"/>
      <c r="AN99" s="162"/>
      <c r="AO99" s="162"/>
      <c r="AP99" s="162"/>
      <c r="AQ99" s="162"/>
      <c r="AR99" s="162"/>
      <c r="AS99" s="162"/>
      <c r="AT99" s="162"/>
      <c r="AU99" s="162"/>
      <c r="AV99" s="162"/>
      <c r="AW99" s="162"/>
      <c r="AX99" s="162"/>
      <c r="AY99" s="162"/>
      <c r="AZ99" s="162"/>
      <c r="BA99" s="162"/>
      <c r="BB99" s="162"/>
      <c r="BC99" s="162"/>
      <c r="BD99" s="162"/>
      <c r="BE99" s="162"/>
      <c r="BF99" s="162"/>
      <c r="BG99" s="162"/>
      <c r="BH99" s="162"/>
    </row>
    <row r="100" spans="1:60" ht="22.5" outlineLevel="1" x14ac:dyDescent="0.2">
      <c r="A100" s="163">
        <v>50</v>
      </c>
      <c r="B100" s="168" t="s">
        <v>243</v>
      </c>
      <c r="C100" s="203" t="s">
        <v>244</v>
      </c>
      <c r="D100" s="170" t="s">
        <v>120</v>
      </c>
      <c r="E100" s="173">
        <v>75.63</v>
      </c>
      <c r="F100" s="177"/>
      <c r="G100" s="178">
        <f>ROUND(E100*F100,2)</f>
        <v>0</v>
      </c>
      <c r="H100" s="177"/>
      <c r="I100" s="178">
        <f>ROUND(E100*H100,2)</f>
        <v>0</v>
      </c>
      <c r="J100" s="177"/>
      <c r="K100" s="178">
        <f>ROUND(E100*J100,2)</f>
        <v>0</v>
      </c>
      <c r="L100" s="178">
        <v>15</v>
      </c>
      <c r="M100" s="178">
        <f>G100*(1+L100/100)</f>
        <v>0</v>
      </c>
      <c r="N100" s="178">
        <v>1.0000000000000001E-5</v>
      </c>
      <c r="O100" s="178">
        <f>ROUND(E100*N100,2)</f>
        <v>0</v>
      </c>
      <c r="P100" s="178">
        <v>0</v>
      </c>
      <c r="Q100" s="178">
        <f>ROUND(E100*P100,2)</f>
        <v>0</v>
      </c>
      <c r="R100" s="178"/>
      <c r="S100" s="178"/>
      <c r="T100" s="179">
        <v>7.1999999999999995E-2</v>
      </c>
      <c r="U100" s="178">
        <f>ROUND(E100*T100,2)</f>
        <v>5.45</v>
      </c>
      <c r="V100" s="162"/>
      <c r="W100" s="162"/>
      <c r="X100" s="162"/>
      <c r="Y100" s="162"/>
      <c r="Z100" s="162"/>
      <c r="AA100" s="162"/>
      <c r="AB100" s="162"/>
      <c r="AC100" s="162"/>
      <c r="AD100" s="162"/>
      <c r="AE100" s="162" t="s">
        <v>107</v>
      </c>
      <c r="AF100" s="162"/>
      <c r="AG100" s="162"/>
      <c r="AH100" s="162"/>
      <c r="AI100" s="162"/>
      <c r="AJ100" s="162"/>
      <c r="AK100" s="162"/>
      <c r="AL100" s="162"/>
      <c r="AM100" s="162"/>
      <c r="AN100" s="162"/>
      <c r="AO100" s="162"/>
      <c r="AP100" s="162"/>
      <c r="AQ100" s="162"/>
      <c r="AR100" s="162"/>
      <c r="AS100" s="162"/>
      <c r="AT100" s="162"/>
      <c r="AU100" s="162"/>
      <c r="AV100" s="162"/>
      <c r="AW100" s="162"/>
      <c r="AX100" s="162"/>
      <c r="AY100" s="162"/>
      <c r="AZ100" s="162"/>
      <c r="BA100" s="162"/>
      <c r="BB100" s="162"/>
      <c r="BC100" s="162"/>
      <c r="BD100" s="162"/>
      <c r="BE100" s="162"/>
      <c r="BF100" s="162"/>
      <c r="BG100" s="162"/>
      <c r="BH100" s="162"/>
    </row>
    <row r="101" spans="1:60" outlineLevel="1" x14ac:dyDescent="0.2">
      <c r="A101" s="163"/>
      <c r="B101" s="168"/>
      <c r="C101" s="204" t="s">
        <v>245</v>
      </c>
      <c r="D101" s="171"/>
      <c r="E101" s="174"/>
      <c r="F101" s="178"/>
      <c r="G101" s="178"/>
      <c r="H101" s="178"/>
      <c r="I101" s="178"/>
      <c r="J101" s="178"/>
      <c r="K101" s="178"/>
      <c r="L101" s="178"/>
      <c r="M101" s="178"/>
      <c r="N101" s="178"/>
      <c r="O101" s="178"/>
      <c r="P101" s="178"/>
      <c r="Q101" s="178"/>
      <c r="R101" s="178"/>
      <c r="S101" s="178"/>
      <c r="T101" s="179"/>
      <c r="U101" s="178"/>
      <c r="V101" s="162"/>
      <c r="W101" s="162"/>
      <c r="X101" s="162"/>
      <c r="Y101" s="162"/>
      <c r="Z101" s="162"/>
      <c r="AA101" s="162"/>
      <c r="AB101" s="162"/>
      <c r="AC101" s="162"/>
      <c r="AD101" s="162"/>
      <c r="AE101" s="162" t="s">
        <v>109</v>
      </c>
      <c r="AF101" s="162">
        <v>0</v>
      </c>
      <c r="AG101" s="162"/>
      <c r="AH101" s="162"/>
      <c r="AI101" s="162"/>
      <c r="AJ101" s="162"/>
      <c r="AK101" s="162"/>
      <c r="AL101" s="162"/>
      <c r="AM101" s="162"/>
      <c r="AN101" s="162"/>
      <c r="AO101" s="162"/>
      <c r="AP101" s="162"/>
      <c r="AQ101" s="162"/>
      <c r="AR101" s="162"/>
      <c r="AS101" s="162"/>
      <c r="AT101" s="162"/>
      <c r="AU101" s="162"/>
      <c r="AV101" s="162"/>
      <c r="AW101" s="162"/>
      <c r="AX101" s="162"/>
      <c r="AY101" s="162"/>
      <c r="AZ101" s="162"/>
      <c r="BA101" s="162"/>
      <c r="BB101" s="162"/>
      <c r="BC101" s="162"/>
      <c r="BD101" s="162"/>
      <c r="BE101" s="162"/>
      <c r="BF101" s="162"/>
      <c r="BG101" s="162"/>
      <c r="BH101" s="162"/>
    </row>
    <row r="102" spans="1:60" outlineLevel="1" x14ac:dyDescent="0.2">
      <c r="A102" s="163"/>
      <c r="B102" s="168"/>
      <c r="C102" s="204" t="s">
        <v>246</v>
      </c>
      <c r="D102" s="171"/>
      <c r="E102" s="174">
        <v>75.63</v>
      </c>
      <c r="F102" s="178"/>
      <c r="G102" s="178"/>
      <c r="H102" s="178"/>
      <c r="I102" s="178"/>
      <c r="J102" s="178"/>
      <c r="K102" s="178"/>
      <c r="L102" s="178"/>
      <c r="M102" s="178"/>
      <c r="N102" s="178"/>
      <c r="O102" s="178"/>
      <c r="P102" s="178"/>
      <c r="Q102" s="178"/>
      <c r="R102" s="178"/>
      <c r="S102" s="178"/>
      <c r="T102" s="179"/>
      <c r="U102" s="178"/>
      <c r="V102" s="162"/>
      <c r="W102" s="162"/>
      <c r="X102" s="162"/>
      <c r="Y102" s="162"/>
      <c r="Z102" s="162"/>
      <c r="AA102" s="162"/>
      <c r="AB102" s="162"/>
      <c r="AC102" s="162"/>
      <c r="AD102" s="162"/>
      <c r="AE102" s="162" t="s">
        <v>109</v>
      </c>
      <c r="AF102" s="162">
        <v>0</v>
      </c>
      <c r="AG102" s="162"/>
      <c r="AH102" s="162"/>
      <c r="AI102" s="162"/>
      <c r="AJ102" s="162"/>
      <c r="AK102" s="162"/>
      <c r="AL102" s="162"/>
      <c r="AM102" s="162"/>
      <c r="AN102" s="162"/>
      <c r="AO102" s="162"/>
      <c r="AP102" s="162"/>
      <c r="AQ102" s="162"/>
      <c r="AR102" s="162"/>
      <c r="AS102" s="162"/>
      <c r="AT102" s="162"/>
      <c r="AU102" s="162"/>
      <c r="AV102" s="162"/>
      <c r="AW102" s="162"/>
      <c r="AX102" s="162"/>
      <c r="AY102" s="162"/>
      <c r="AZ102" s="162"/>
      <c r="BA102" s="162"/>
      <c r="BB102" s="162"/>
      <c r="BC102" s="162"/>
      <c r="BD102" s="162"/>
      <c r="BE102" s="162"/>
      <c r="BF102" s="162"/>
      <c r="BG102" s="162"/>
      <c r="BH102" s="162"/>
    </row>
    <row r="103" spans="1:60" outlineLevel="1" x14ac:dyDescent="0.2">
      <c r="A103" s="163">
        <v>51</v>
      </c>
      <c r="B103" s="168" t="s">
        <v>247</v>
      </c>
      <c r="C103" s="203" t="s">
        <v>248</v>
      </c>
      <c r="D103" s="170" t="s">
        <v>120</v>
      </c>
      <c r="E103" s="173">
        <v>75.63</v>
      </c>
      <c r="F103" s="177"/>
      <c r="G103" s="178">
        <f>ROUND(E103*F103,2)</f>
        <v>0</v>
      </c>
      <c r="H103" s="177"/>
      <c r="I103" s="178">
        <f>ROUND(E103*H103,2)</f>
        <v>0</v>
      </c>
      <c r="J103" s="177"/>
      <c r="K103" s="178">
        <f>ROUND(E103*J103,2)</f>
        <v>0</v>
      </c>
      <c r="L103" s="178">
        <v>15</v>
      </c>
      <c r="M103" s="178">
        <f>G103*(1+L103/100)</f>
        <v>0</v>
      </c>
      <c r="N103" s="178">
        <v>4.6999999999999999E-4</v>
      </c>
      <c r="O103" s="178">
        <f>ROUND(E103*N103,2)</f>
        <v>0.04</v>
      </c>
      <c r="P103" s="178">
        <v>0</v>
      </c>
      <c r="Q103" s="178">
        <f>ROUND(E103*P103,2)</f>
        <v>0</v>
      </c>
      <c r="R103" s="178"/>
      <c r="S103" s="178"/>
      <c r="T103" s="179">
        <v>0.50600000000000001</v>
      </c>
      <c r="U103" s="178">
        <f>ROUND(E103*T103,2)</f>
        <v>38.270000000000003</v>
      </c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 t="s">
        <v>107</v>
      </c>
      <c r="AF103" s="162"/>
      <c r="AG103" s="162"/>
      <c r="AH103" s="162"/>
      <c r="AI103" s="162"/>
      <c r="AJ103" s="162"/>
      <c r="AK103" s="162"/>
      <c r="AL103" s="162"/>
      <c r="AM103" s="162"/>
      <c r="AN103" s="162"/>
      <c r="AO103" s="162"/>
      <c r="AP103" s="162"/>
      <c r="AQ103" s="162"/>
      <c r="AR103" s="162"/>
      <c r="AS103" s="162"/>
      <c r="AT103" s="162"/>
      <c r="AU103" s="162"/>
      <c r="AV103" s="162"/>
      <c r="AW103" s="162"/>
      <c r="AX103" s="162"/>
      <c r="AY103" s="162"/>
      <c r="AZ103" s="162"/>
      <c r="BA103" s="162"/>
      <c r="BB103" s="162"/>
      <c r="BC103" s="162"/>
      <c r="BD103" s="162"/>
      <c r="BE103" s="162"/>
      <c r="BF103" s="162"/>
      <c r="BG103" s="162"/>
      <c r="BH103" s="162"/>
    </row>
    <row r="104" spans="1:60" x14ac:dyDescent="0.2">
      <c r="A104" s="164" t="s">
        <v>102</v>
      </c>
      <c r="B104" s="169" t="s">
        <v>68</v>
      </c>
      <c r="C104" s="205" t="s">
        <v>69</v>
      </c>
      <c r="D104" s="172"/>
      <c r="E104" s="175"/>
      <c r="F104" s="180"/>
      <c r="G104" s="180">
        <f>SUMIF(AE105:AE108,"&lt;&gt;NOR",G105:G108)</f>
        <v>0</v>
      </c>
      <c r="H104" s="180"/>
      <c r="I104" s="180">
        <f>SUM(I105:I108)</f>
        <v>0</v>
      </c>
      <c r="J104" s="180"/>
      <c r="K104" s="180">
        <f>SUM(K105:K108)</f>
        <v>0</v>
      </c>
      <c r="L104" s="180"/>
      <c r="M104" s="180">
        <f>SUM(M105:M108)</f>
        <v>0</v>
      </c>
      <c r="N104" s="180"/>
      <c r="O104" s="180">
        <f>SUM(O105:O108)</f>
        <v>10.92</v>
      </c>
      <c r="P104" s="180"/>
      <c r="Q104" s="180">
        <f>SUM(Q105:Q108)</f>
        <v>0</v>
      </c>
      <c r="R104" s="180"/>
      <c r="S104" s="180"/>
      <c r="T104" s="181"/>
      <c r="U104" s="180">
        <f>SUM(U105:U108)</f>
        <v>138.18</v>
      </c>
      <c r="AE104" t="s">
        <v>103</v>
      </c>
    </row>
    <row r="105" spans="1:60" outlineLevel="1" x14ac:dyDescent="0.2">
      <c r="A105" s="163">
        <v>52</v>
      </c>
      <c r="B105" s="168" t="s">
        <v>249</v>
      </c>
      <c r="C105" s="203" t="s">
        <v>250</v>
      </c>
      <c r="D105" s="170" t="s">
        <v>120</v>
      </c>
      <c r="E105" s="173">
        <v>544</v>
      </c>
      <c r="F105" s="177"/>
      <c r="G105" s="178">
        <f>ROUND(E105*F105,2)</f>
        <v>0</v>
      </c>
      <c r="H105" s="177"/>
      <c r="I105" s="178">
        <f>ROUND(E105*H105,2)</f>
        <v>0</v>
      </c>
      <c r="J105" s="177"/>
      <c r="K105" s="178">
        <f>ROUND(E105*J105,2)</f>
        <v>0</v>
      </c>
      <c r="L105" s="178">
        <v>15</v>
      </c>
      <c r="M105" s="178">
        <f>G105*(1+L105/100)</f>
        <v>0</v>
      </c>
      <c r="N105" s="178">
        <v>1.8380000000000001E-2</v>
      </c>
      <c r="O105" s="178">
        <f>ROUND(E105*N105,2)</f>
        <v>10</v>
      </c>
      <c r="P105" s="178">
        <v>0</v>
      </c>
      <c r="Q105" s="178">
        <f>ROUND(E105*P105,2)</f>
        <v>0</v>
      </c>
      <c r="R105" s="178"/>
      <c r="S105" s="178"/>
      <c r="T105" s="179">
        <v>0.13</v>
      </c>
      <c r="U105" s="178">
        <f>ROUND(E105*T105,2)</f>
        <v>70.72</v>
      </c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 t="s">
        <v>107</v>
      </c>
      <c r="AF105" s="162"/>
      <c r="AG105" s="162"/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162"/>
      <c r="AW105" s="162"/>
      <c r="AX105" s="162"/>
      <c r="AY105" s="162"/>
      <c r="AZ105" s="162"/>
      <c r="BA105" s="162"/>
      <c r="BB105" s="162"/>
      <c r="BC105" s="162"/>
      <c r="BD105" s="162"/>
      <c r="BE105" s="162"/>
      <c r="BF105" s="162"/>
      <c r="BG105" s="162"/>
      <c r="BH105" s="162"/>
    </row>
    <row r="106" spans="1:60" outlineLevel="1" x14ac:dyDescent="0.2">
      <c r="A106" s="163"/>
      <c r="B106" s="168"/>
      <c r="C106" s="204" t="s">
        <v>251</v>
      </c>
      <c r="D106" s="171"/>
      <c r="E106" s="174">
        <v>544</v>
      </c>
      <c r="F106" s="178"/>
      <c r="G106" s="178"/>
      <c r="H106" s="178"/>
      <c r="I106" s="178"/>
      <c r="J106" s="178"/>
      <c r="K106" s="178"/>
      <c r="L106" s="178"/>
      <c r="M106" s="178"/>
      <c r="N106" s="178"/>
      <c r="O106" s="178"/>
      <c r="P106" s="178"/>
      <c r="Q106" s="178"/>
      <c r="R106" s="178"/>
      <c r="S106" s="178"/>
      <c r="T106" s="179"/>
      <c r="U106" s="178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 t="s">
        <v>109</v>
      </c>
      <c r="AF106" s="162">
        <v>0</v>
      </c>
      <c r="AG106" s="162"/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2"/>
      <c r="AS106" s="162"/>
      <c r="AT106" s="162"/>
      <c r="AU106" s="162"/>
      <c r="AV106" s="162"/>
      <c r="AW106" s="162"/>
      <c r="AX106" s="162"/>
      <c r="AY106" s="162"/>
      <c r="AZ106" s="162"/>
      <c r="BA106" s="162"/>
      <c r="BB106" s="162"/>
      <c r="BC106" s="162"/>
      <c r="BD106" s="162"/>
      <c r="BE106" s="162"/>
      <c r="BF106" s="162"/>
      <c r="BG106" s="162"/>
      <c r="BH106" s="162"/>
    </row>
    <row r="107" spans="1:60" outlineLevel="1" x14ac:dyDescent="0.2">
      <c r="A107" s="163">
        <v>53</v>
      </c>
      <c r="B107" s="168" t="s">
        <v>252</v>
      </c>
      <c r="C107" s="203" t="s">
        <v>253</v>
      </c>
      <c r="D107" s="170" t="s">
        <v>120</v>
      </c>
      <c r="E107" s="173">
        <v>1088</v>
      </c>
      <c r="F107" s="177"/>
      <c r="G107" s="178">
        <f>ROUND(E107*F107,2)</f>
        <v>0</v>
      </c>
      <c r="H107" s="177"/>
      <c r="I107" s="178">
        <f>ROUND(E107*H107,2)</f>
        <v>0</v>
      </c>
      <c r="J107" s="177"/>
      <c r="K107" s="178">
        <f>ROUND(E107*J107,2)</f>
        <v>0</v>
      </c>
      <c r="L107" s="178">
        <v>15</v>
      </c>
      <c r="M107" s="178">
        <f>G107*(1+L107/100)</f>
        <v>0</v>
      </c>
      <c r="N107" s="178">
        <v>8.4999999999999995E-4</v>
      </c>
      <c r="O107" s="178">
        <f>ROUND(E107*N107,2)</f>
        <v>0.92</v>
      </c>
      <c r="P107" s="178">
        <v>0</v>
      </c>
      <c r="Q107" s="178">
        <f>ROUND(E107*P107,2)</f>
        <v>0</v>
      </c>
      <c r="R107" s="178"/>
      <c r="S107" s="178"/>
      <c r="T107" s="179">
        <v>6.0000000000000001E-3</v>
      </c>
      <c r="U107" s="178">
        <f>ROUND(E107*T107,2)</f>
        <v>6.53</v>
      </c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 t="s">
        <v>107</v>
      </c>
      <c r="AF107" s="162"/>
      <c r="AG107" s="162"/>
      <c r="AH107" s="162"/>
      <c r="AI107" s="162"/>
      <c r="AJ107" s="162"/>
      <c r="AK107" s="162"/>
      <c r="AL107" s="162"/>
      <c r="AM107" s="162"/>
      <c r="AN107" s="162"/>
      <c r="AO107" s="162"/>
      <c r="AP107" s="162"/>
      <c r="AQ107" s="162"/>
      <c r="AR107" s="162"/>
      <c r="AS107" s="162"/>
      <c r="AT107" s="162"/>
      <c r="AU107" s="162"/>
      <c r="AV107" s="162"/>
      <c r="AW107" s="162"/>
      <c r="AX107" s="162"/>
      <c r="AY107" s="162"/>
      <c r="AZ107" s="162"/>
      <c r="BA107" s="162"/>
      <c r="BB107" s="162"/>
      <c r="BC107" s="162"/>
      <c r="BD107" s="162"/>
      <c r="BE107" s="162"/>
      <c r="BF107" s="162"/>
      <c r="BG107" s="162"/>
      <c r="BH107" s="162"/>
    </row>
    <row r="108" spans="1:60" outlineLevel="1" x14ac:dyDescent="0.2">
      <c r="A108" s="163">
        <v>54</v>
      </c>
      <c r="B108" s="168" t="s">
        <v>254</v>
      </c>
      <c r="C108" s="203" t="s">
        <v>255</v>
      </c>
      <c r="D108" s="170" t="s">
        <v>120</v>
      </c>
      <c r="E108" s="173">
        <v>544</v>
      </c>
      <c r="F108" s="177"/>
      <c r="G108" s="178">
        <f>ROUND(E108*F108,2)</f>
        <v>0</v>
      </c>
      <c r="H108" s="177"/>
      <c r="I108" s="178">
        <f>ROUND(E108*H108,2)</f>
        <v>0</v>
      </c>
      <c r="J108" s="177"/>
      <c r="K108" s="178">
        <f>ROUND(E108*J108,2)</f>
        <v>0</v>
      </c>
      <c r="L108" s="178">
        <v>15</v>
      </c>
      <c r="M108" s="178">
        <f>G108*(1+L108/100)</f>
        <v>0</v>
      </c>
      <c r="N108" s="178">
        <v>0</v>
      </c>
      <c r="O108" s="178">
        <f>ROUND(E108*N108,2)</f>
        <v>0</v>
      </c>
      <c r="P108" s="178">
        <v>0</v>
      </c>
      <c r="Q108" s="178">
        <f>ROUND(E108*P108,2)</f>
        <v>0</v>
      </c>
      <c r="R108" s="178"/>
      <c r="S108" s="178"/>
      <c r="T108" s="179">
        <v>0.112</v>
      </c>
      <c r="U108" s="178">
        <f>ROUND(E108*T108,2)</f>
        <v>60.93</v>
      </c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 t="s">
        <v>107</v>
      </c>
      <c r="AF108" s="162"/>
      <c r="AG108" s="162"/>
      <c r="AH108" s="162"/>
      <c r="AI108" s="162"/>
      <c r="AJ108" s="162"/>
      <c r="AK108" s="162"/>
      <c r="AL108" s="162"/>
      <c r="AM108" s="162"/>
      <c r="AN108" s="162"/>
      <c r="AO108" s="162"/>
      <c r="AP108" s="162"/>
      <c r="AQ108" s="162"/>
      <c r="AR108" s="162"/>
      <c r="AS108" s="162"/>
      <c r="AT108" s="162"/>
      <c r="AU108" s="162"/>
      <c r="AV108" s="162"/>
      <c r="AW108" s="162"/>
      <c r="AX108" s="162"/>
      <c r="AY108" s="162"/>
      <c r="AZ108" s="162"/>
      <c r="BA108" s="162"/>
      <c r="BB108" s="162"/>
      <c r="BC108" s="162"/>
      <c r="BD108" s="162"/>
      <c r="BE108" s="162"/>
      <c r="BF108" s="162"/>
      <c r="BG108" s="162"/>
      <c r="BH108" s="162"/>
    </row>
    <row r="109" spans="1:60" x14ac:dyDescent="0.2">
      <c r="A109" s="164" t="s">
        <v>102</v>
      </c>
      <c r="B109" s="169" t="s">
        <v>70</v>
      </c>
      <c r="C109" s="205" t="s">
        <v>71</v>
      </c>
      <c r="D109" s="172"/>
      <c r="E109" s="175"/>
      <c r="F109" s="180"/>
      <c r="G109" s="180">
        <f>SUMIF(AE110:AE120,"&lt;&gt;NOR",G110:G120)</f>
        <v>0</v>
      </c>
      <c r="H109" s="180"/>
      <c r="I109" s="180">
        <f>SUM(I110:I120)</f>
        <v>0</v>
      </c>
      <c r="J109" s="180"/>
      <c r="K109" s="180">
        <f>SUM(K110:K120)</f>
        <v>0</v>
      </c>
      <c r="L109" s="180"/>
      <c r="M109" s="180">
        <f>SUM(M110:M120)</f>
        <v>0</v>
      </c>
      <c r="N109" s="180"/>
      <c r="O109" s="180">
        <f>SUM(O110:O120)</f>
        <v>0</v>
      </c>
      <c r="P109" s="180"/>
      <c r="Q109" s="180">
        <f>SUM(Q110:Q120)</f>
        <v>18.63</v>
      </c>
      <c r="R109" s="180"/>
      <c r="S109" s="180"/>
      <c r="T109" s="181"/>
      <c r="U109" s="180">
        <f>SUM(U110:U120)</f>
        <v>99.300000000000011</v>
      </c>
      <c r="AE109" t="s">
        <v>103</v>
      </c>
    </row>
    <row r="110" spans="1:60" outlineLevel="1" x14ac:dyDescent="0.2">
      <c r="A110" s="163">
        <v>55</v>
      </c>
      <c r="B110" s="168" t="s">
        <v>256</v>
      </c>
      <c r="C110" s="203" t="s">
        <v>257</v>
      </c>
      <c r="D110" s="170" t="s">
        <v>120</v>
      </c>
      <c r="E110" s="173">
        <v>334</v>
      </c>
      <c r="F110" s="177"/>
      <c r="G110" s="178">
        <f t="shared" ref="G110:G115" si="14">ROUND(E110*F110,2)</f>
        <v>0</v>
      </c>
      <c r="H110" s="177"/>
      <c r="I110" s="178">
        <f t="shared" ref="I110:I115" si="15">ROUND(E110*H110,2)</f>
        <v>0</v>
      </c>
      <c r="J110" s="177"/>
      <c r="K110" s="178">
        <f t="shared" ref="K110:K115" si="16">ROUND(E110*J110,2)</f>
        <v>0</v>
      </c>
      <c r="L110" s="178">
        <v>15</v>
      </c>
      <c r="M110" s="178">
        <f t="shared" ref="M110:M115" si="17">G110*(1+L110/100)</f>
        <v>0</v>
      </c>
      <c r="N110" s="178">
        <v>0</v>
      </c>
      <c r="O110" s="178">
        <f t="shared" ref="O110:O115" si="18">ROUND(E110*N110,2)</f>
        <v>0</v>
      </c>
      <c r="P110" s="178">
        <v>4.2000000000000003E-2</v>
      </c>
      <c r="Q110" s="178">
        <f t="shared" ref="Q110:Q115" si="19">ROUND(E110*P110,2)</f>
        <v>14.03</v>
      </c>
      <c r="R110" s="178"/>
      <c r="S110" s="178"/>
      <c r="T110" s="179">
        <v>0.14199999999999999</v>
      </c>
      <c r="U110" s="178">
        <f t="shared" ref="U110:U115" si="20">ROUND(E110*T110,2)</f>
        <v>47.43</v>
      </c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 t="s">
        <v>107</v>
      </c>
      <c r="AF110" s="162"/>
      <c r="AG110" s="162"/>
      <c r="AH110" s="162"/>
      <c r="AI110" s="162"/>
      <c r="AJ110" s="162"/>
      <c r="AK110" s="162"/>
      <c r="AL110" s="162"/>
      <c r="AM110" s="162"/>
      <c r="AN110" s="162"/>
      <c r="AO110" s="162"/>
      <c r="AP110" s="162"/>
      <c r="AQ110" s="162"/>
      <c r="AR110" s="162"/>
      <c r="AS110" s="162"/>
      <c r="AT110" s="162"/>
      <c r="AU110" s="162"/>
      <c r="AV110" s="162"/>
      <c r="AW110" s="162"/>
      <c r="AX110" s="162"/>
      <c r="AY110" s="162"/>
      <c r="AZ110" s="162"/>
      <c r="BA110" s="162"/>
      <c r="BB110" s="162"/>
      <c r="BC110" s="162"/>
      <c r="BD110" s="162"/>
      <c r="BE110" s="162"/>
      <c r="BF110" s="162"/>
      <c r="BG110" s="162"/>
      <c r="BH110" s="162"/>
    </row>
    <row r="111" spans="1:60" outlineLevel="1" x14ac:dyDescent="0.2">
      <c r="A111" s="163">
        <v>56</v>
      </c>
      <c r="B111" s="168" t="s">
        <v>258</v>
      </c>
      <c r="C111" s="203" t="s">
        <v>259</v>
      </c>
      <c r="D111" s="170" t="s">
        <v>106</v>
      </c>
      <c r="E111" s="173">
        <v>2.75</v>
      </c>
      <c r="F111" s="177"/>
      <c r="G111" s="178">
        <f t="shared" si="14"/>
        <v>0</v>
      </c>
      <c r="H111" s="177"/>
      <c r="I111" s="178">
        <f t="shared" si="15"/>
        <v>0</v>
      </c>
      <c r="J111" s="177"/>
      <c r="K111" s="178">
        <f t="shared" si="16"/>
        <v>0</v>
      </c>
      <c r="L111" s="178">
        <v>15</v>
      </c>
      <c r="M111" s="178">
        <f t="shared" si="17"/>
        <v>0</v>
      </c>
      <c r="N111" s="178">
        <v>0</v>
      </c>
      <c r="O111" s="178">
        <f t="shared" si="18"/>
        <v>0</v>
      </c>
      <c r="P111" s="178">
        <v>1.671</v>
      </c>
      <c r="Q111" s="178">
        <f t="shared" si="19"/>
        <v>4.5999999999999996</v>
      </c>
      <c r="R111" s="178"/>
      <c r="S111" s="178"/>
      <c r="T111" s="179">
        <v>2.79</v>
      </c>
      <c r="U111" s="178">
        <f t="shared" si="20"/>
        <v>7.67</v>
      </c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 t="s">
        <v>107</v>
      </c>
      <c r="AF111" s="162"/>
      <c r="AG111" s="162"/>
      <c r="AH111" s="162"/>
      <c r="AI111" s="162"/>
      <c r="AJ111" s="162"/>
      <c r="AK111" s="162"/>
      <c r="AL111" s="162"/>
      <c r="AM111" s="162"/>
      <c r="AN111" s="162"/>
      <c r="AO111" s="162"/>
      <c r="AP111" s="162"/>
      <c r="AQ111" s="162"/>
      <c r="AR111" s="162"/>
      <c r="AS111" s="162"/>
      <c r="AT111" s="162"/>
      <c r="AU111" s="162"/>
      <c r="AV111" s="162"/>
      <c r="AW111" s="162"/>
      <c r="AX111" s="162"/>
      <c r="AY111" s="162"/>
      <c r="AZ111" s="162"/>
      <c r="BA111" s="162"/>
      <c r="BB111" s="162"/>
      <c r="BC111" s="162"/>
      <c r="BD111" s="162"/>
      <c r="BE111" s="162"/>
      <c r="BF111" s="162"/>
      <c r="BG111" s="162"/>
      <c r="BH111" s="162"/>
    </row>
    <row r="112" spans="1:60" outlineLevel="1" x14ac:dyDescent="0.2">
      <c r="A112" s="163">
        <v>57</v>
      </c>
      <c r="B112" s="168" t="s">
        <v>260</v>
      </c>
      <c r="C112" s="203" t="s">
        <v>261</v>
      </c>
      <c r="D112" s="170" t="s">
        <v>117</v>
      </c>
      <c r="E112" s="173">
        <v>21.5</v>
      </c>
      <c r="F112" s="177"/>
      <c r="G112" s="178">
        <f t="shared" si="14"/>
        <v>0</v>
      </c>
      <c r="H112" s="177"/>
      <c r="I112" s="178">
        <f t="shared" si="15"/>
        <v>0</v>
      </c>
      <c r="J112" s="177"/>
      <c r="K112" s="178">
        <f t="shared" si="16"/>
        <v>0</v>
      </c>
      <c r="L112" s="178">
        <v>15</v>
      </c>
      <c r="M112" s="178">
        <f t="shared" si="17"/>
        <v>0</v>
      </c>
      <c r="N112" s="178">
        <v>0</v>
      </c>
      <c r="O112" s="178">
        <f t="shared" si="18"/>
        <v>0</v>
      </c>
      <c r="P112" s="178">
        <v>0</v>
      </c>
      <c r="Q112" s="178">
        <f t="shared" si="19"/>
        <v>0</v>
      </c>
      <c r="R112" s="178"/>
      <c r="S112" s="178"/>
      <c r="T112" s="179">
        <v>0.55000000000000004</v>
      </c>
      <c r="U112" s="178">
        <f t="shared" si="20"/>
        <v>11.83</v>
      </c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 t="s">
        <v>107</v>
      </c>
      <c r="AF112" s="162"/>
      <c r="AG112" s="162"/>
      <c r="AH112" s="162"/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  <c r="AV112" s="162"/>
      <c r="AW112" s="162"/>
      <c r="AX112" s="162"/>
      <c r="AY112" s="162"/>
      <c r="AZ112" s="162"/>
      <c r="BA112" s="162"/>
      <c r="BB112" s="162"/>
      <c r="BC112" s="162"/>
      <c r="BD112" s="162"/>
      <c r="BE112" s="162"/>
      <c r="BF112" s="162"/>
      <c r="BG112" s="162"/>
      <c r="BH112" s="162"/>
    </row>
    <row r="113" spans="1:60" outlineLevel="1" x14ac:dyDescent="0.2">
      <c r="A113" s="163">
        <v>58</v>
      </c>
      <c r="B113" s="168" t="s">
        <v>262</v>
      </c>
      <c r="C113" s="203" t="s">
        <v>263</v>
      </c>
      <c r="D113" s="170" t="s">
        <v>117</v>
      </c>
      <c r="E113" s="173">
        <v>21.5</v>
      </c>
      <c r="F113" s="177"/>
      <c r="G113" s="178">
        <f t="shared" si="14"/>
        <v>0</v>
      </c>
      <c r="H113" s="177"/>
      <c r="I113" s="178">
        <f t="shared" si="15"/>
        <v>0</v>
      </c>
      <c r="J113" s="177"/>
      <c r="K113" s="178">
        <f t="shared" si="16"/>
        <v>0</v>
      </c>
      <c r="L113" s="178">
        <v>15</v>
      </c>
      <c r="M113" s="178">
        <f t="shared" si="17"/>
        <v>0</v>
      </c>
      <c r="N113" s="178">
        <v>0</v>
      </c>
      <c r="O113" s="178">
        <f t="shared" si="18"/>
        <v>0</v>
      </c>
      <c r="P113" s="178">
        <v>0</v>
      </c>
      <c r="Q113" s="178">
        <f t="shared" si="19"/>
        <v>0</v>
      </c>
      <c r="R113" s="178"/>
      <c r="S113" s="178"/>
      <c r="T113" s="179">
        <v>0.94199999999999995</v>
      </c>
      <c r="U113" s="178">
        <f t="shared" si="20"/>
        <v>20.25</v>
      </c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 t="s">
        <v>107</v>
      </c>
      <c r="AF113" s="162"/>
      <c r="AG113" s="162"/>
      <c r="AH113" s="162"/>
      <c r="AI113" s="162"/>
      <c r="AJ113" s="162"/>
      <c r="AK113" s="162"/>
      <c r="AL113" s="162"/>
      <c r="AM113" s="162"/>
      <c r="AN113" s="162"/>
      <c r="AO113" s="162"/>
      <c r="AP113" s="162"/>
      <c r="AQ113" s="162"/>
      <c r="AR113" s="162"/>
      <c r="AS113" s="162"/>
      <c r="AT113" s="162"/>
      <c r="AU113" s="162"/>
      <c r="AV113" s="162"/>
      <c r="AW113" s="162"/>
      <c r="AX113" s="162"/>
      <c r="AY113" s="162"/>
      <c r="AZ113" s="162"/>
      <c r="BA113" s="162"/>
      <c r="BB113" s="162"/>
      <c r="BC113" s="162"/>
      <c r="BD113" s="162"/>
      <c r="BE113" s="162"/>
      <c r="BF113" s="162"/>
      <c r="BG113" s="162"/>
      <c r="BH113" s="162"/>
    </row>
    <row r="114" spans="1:60" outlineLevel="1" x14ac:dyDescent="0.2">
      <c r="A114" s="163">
        <v>59</v>
      </c>
      <c r="B114" s="168" t="s">
        <v>264</v>
      </c>
      <c r="C114" s="203" t="s">
        <v>265</v>
      </c>
      <c r="D114" s="170" t="s">
        <v>117</v>
      </c>
      <c r="E114" s="173">
        <v>10</v>
      </c>
      <c r="F114" s="177"/>
      <c r="G114" s="178">
        <f t="shared" si="14"/>
        <v>0</v>
      </c>
      <c r="H114" s="177"/>
      <c r="I114" s="178">
        <f t="shared" si="15"/>
        <v>0</v>
      </c>
      <c r="J114" s="177"/>
      <c r="K114" s="178">
        <f t="shared" si="16"/>
        <v>0</v>
      </c>
      <c r="L114" s="178">
        <v>15</v>
      </c>
      <c r="M114" s="178">
        <f t="shared" si="17"/>
        <v>0</v>
      </c>
      <c r="N114" s="178">
        <v>0</v>
      </c>
      <c r="O114" s="178">
        <f t="shared" si="18"/>
        <v>0</v>
      </c>
      <c r="P114" s="178">
        <v>0</v>
      </c>
      <c r="Q114" s="178">
        <f t="shared" si="19"/>
        <v>0</v>
      </c>
      <c r="R114" s="178"/>
      <c r="S114" s="178"/>
      <c r="T114" s="179">
        <v>0.105</v>
      </c>
      <c r="U114" s="178">
        <f t="shared" si="20"/>
        <v>1.05</v>
      </c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 t="s">
        <v>107</v>
      </c>
      <c r="AF114" s="162"/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2"/>
      <c r="AZ114" s="162"/>
      <c r="BA114" s="162"/>
      <c r="BB114" s="162"/>
      <c r="BC114" s="162"/>
      <c r="BD114" s="162"/>
      <c r="BE114" s="162"/>
      <c r="BF114" s="162"/>
      <c r="BG114" s="162"/>
      <c r="BH114" s="162"/>
    </row>
    <row r="115" spans="1:60" outlineLevel="1" x14ac:dyDescent="0.2">
      <c r="A115" s="163">
        <v>60</v>
      </c>
      <c r="B115" s="168" t="s">
        <v>266</v>
      </c>
      <c r="C115" s="203" t="s">
        <v>267</v>
      </c>
      <c r="D115" s="170" t="s">
        <v>117</v>
      </c>
      <c r="E115" s="173">
        <v>22.6</v>
      </c>
      <c r="F115" s="177"/>
      <c r="G115" s="178">
        <f t="shared" si="14"/>
        <v>0</v>
      </c>
      <c r="H115" s="177"/>
      <c r="I115" s="178">
        <f t="shared" si="15"/>
        <v>0</v>
      </c>
      <c r="J115" s="177"/>
      <c r="K115" s="178">
        <f t="shared" si="16"/>
        <v>0</v>
      </c>
      <c r="L115" s="178">
        <v>15</v>
      </c>
      <c r="M115" s="178">
        <f t="shared" si="17"/>
        <v>0</v>
      </c>
      <c r="N115" s="178">
        <v>0</v>
      </c>
      <c r="O115" s="178">
        <f t="shared" si="18"/>
        <v>0</v>
      </c>
      <c r="P115" s="178">
        <v>0</v>
      </c>
      <c r="Q115" s="178">
        <f t="shared" si="19"/>
        <v>0</v>
      </c>
      <c r="R115" s="178"/>
      <c r="S115" s="178"/>
      <c r="T115" s="179">
        <v>0.49</v>
      </c>
      <c r="U115" s="178">
        <f t="shared" si="20"/>
        <v>11.07</v>
      </c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 t="s">
        <v>107</v>
      </c>
      <c r="AF115" s="162"/>
      <c r="AG115" s="162"/>
      <c r="AH115" s="162"/>
      <c r="AI115" s="162"/>
      <c r="AJ115" s="162"/>
      <c r="AK115" s="162"/>
      <c r="AL115" s="162"/>
      <c r="AM115" s="162"/>
      <c r="AN115" s="162"/>
      <c r="AO115" s="162"/>
      <c r="AP115" s="162"/>
      <c r="AQ115" s="162"/>
      <c r="AR115" s="162"/>
      <c r="AS115" s="162"/>
      <c r="AT115" s="162"/>
      <c r="AU115" s="162"/>
      <c r="AV115" s="162"/>
      <c r="AW115" s="162"/>
      <c r="AX115" s="162"/>
      <c r="AY115" s="162"/>
      <c r="AZ115" s="162"/>
      <c r="BA115" s="162"/>
      <c r="BB115" s="162"/>
      <c r="BC115" s="162"/>
      <c r="BD115" s="162"/>
      <c r="BE115" s="162"/>
      <c r="BF115" s="162"/>
      <c r="BG115" s="162"/>
      <c r="BH115" s="162"/>
    </row>
    <row r="116" spans="1:60" outlineLevel="1" x14ac:dyDescent="0.2">
      <c r="A116" s="163"/>
      <c r="B116" s="168"/>
      <c r="C116" s="204" t="s">
        <v>268</v>
      </c>
      <c r="D116" s="171"/>
      <c r="E116" s="174">
        <v>22.6</v>
      </c>
      <c r="F116" s="178"/>
      <c r="G116" s="178"/>
      <c r="H116" s="178"/>
      <c r="I116" s="178"/>
      <c r="J116" s="178"/>
      <c r="K116" s="178"/>
      <c r="L116" s="178"/>
      <c r="M116" s="178"/>
      <c r="N116" s="178"/>
      <c r="O116" s="178"/>
      <c r="P116" s="178"/>
      <c r="Q116" s="178"/>
      <c r="R116" s="178"/>
      <c r="S116" s="178"/>
      <c r="T116" s="179"/>
      <c r="U116" s="178"/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 t="s">
        <v>109</v>
      </c>
      <c r="AF116" s="162">
        <v>0</v>
      </c>
      <c r="AG116" s="162"/>
      <c r="AH116" s="162"/>
      <c r="AI116" s="162"/>
      <c r="AJ116" s="162"/>
      <c r="AK116" s="162"/>
      <c r="AL116" s="162"/>
      <c r="AM116" s="162"/>
      <c r="AN116" s="162"/>
      <c r="AO116" s="162"/>
      <c r="AP116" s="162"/>
      <c r="AQ116" s="162"/>
      <c r="AR116" s="162"/>
      <c r="AS116" s="162"/>
      <c r="AT116" s="162"/>
      <c r="AU116" s="162"/>
      <c r="AV116" s="162"/>
      <c r="AW116" s="162"/>
      <c r="AX116" s="162"/>
      <c r="AY116" s="162"/>
      <c r="AZ116" s="162"/>
      <c r="BA116" s="162"/>
      <c r="BB116" s="162"/>
      <c r="BC116" s="162"/>
      <c r="BD116" s="162"/>
      <c r="BE116" s="162"/>
      <c r="BF116" s="162"/>
      <c r="BG116" s="162"/>
      <c r="BH116" s="162"/>
    </row>
    <row r="117" spans="1:60" outlineLevel="1" x14ac:dyDescent="0.2">
      <c r="A117" s="163">
        <v>61</v>
      </c>
      <c r="B117" s="168" t="s">
        <v>269</v>
      </c>
      <c r="C117" s="203" t="s">
        <v>270</v>
      </c>
      <c r="D117" s="170" t="s">
        <v>117</v>
      </c>
      <c r="E117" s="173">
        <v>158.19999999999999</v>
      </c>
      <c r="F117" s="177"/>
      <c r="G117" s="178">
        <f>ROUND(E117*F117,2)</f>
        <v>0</v>
      </c>
      <c r="H117" s="177"/>
      <c r="I117" s="178">
        <f>ROUND(E117*H117,2)</f>
        <v>0</v>
      </c>
      <c r="J117" s="177"/>
      <c r="K117" s="178">
        <f>ROUND(E117*J117,2)</f>
        <v>0</v>
      </c>
      <c r="L117" s="178">
        <v>15</v>
      </c>
      <c r="M117" s="178">
        <f>G117*(1+L117/100)</f>
        <v>0</v>
      </c>
      <c r="N117" s="178">
        <v>0</v>
      </c>
      <c r="O117" s="178">
        <f>ROUND(E117*N117,2)</f>
        <v>0</v>
      </c>
      <c r="P117" s="178">
        <v>0</v>
      </c>
      <c r="Q117" s="178">
        <f>ROUND(E117*P117,2)</f>
        <v>0</v>
      </c>
      <c r="R117" s="178"/>
      <c r="S117" s="178"/>
      <c r="T117" s="179">
        <v>0</v>
      </c>
      <c r="U117" s="178">
        <f>ROUND(E117*T117,2)</f>
        <v>0</v>
      </c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 t="s">
        <v>107</v>
      </c>
      <c r="AF117" s="162"/>
      <c r="AG117" s="162"/>
      <c r="AH117" s="162"/>
      <c r="AI117" s="162"/>
      <c r="AJ117" s="162"/>
      <c r="AK117" s="162"/>
      <c r="AL117" s="162"/>
      <c r="AM117" s="162"/>
      <c r="AN117" s="162"/>
      <c r="AO117" s="162"/>
      <c r="AP117" s="162"/>
      <c r="AQ117" s="162"/>
      <c r="AR117" s="162"/>
      <c r="AS117" s="162"/>
      <c r="AT117" s="162"/>
      <c r="AU117" s="162"/>
      <c r="AV117" s="162"/>
      <c r="AW117" s="162"/>
      <c r="AX117" s="162"/>
      <c r="AY117" s="162"/>
      <c r="AZ117" s="162"/>
      <c r="BA117" s="162"/>
      <c r="BB117" s="162"/>
      <c r="BC117" s="162"/>
      <c r="BD117" s="162"/>
      <c r="BE117" s="162"/>
      <c r="BF117" s="162"/>
      <c r="BG117" s="162"/>
      <c r="BH117" s="162"/>
    </row>
    <row r="118" spans="1:60" outlineLevel="1" x14ac:dyDescent="0.2">
      <c r="A118" s="163"/>
      <c r="B118" s="168"/>
      <c r="C118" s="204" t="s">
        <v>271</v>
      </c>
      <c r="D118" s="171"/>
      <c r="E118" s="174">
        <v>158.19999999999999</v>
      </c>
      <c r="F118" s="178"/>
      <c r="G118" s="178"/>
      <c r="H118" s="178"/>
      <c r="I118" s="178"/>
      <c r="J118" s="178"/>
      <c r="K118" s="178"/>
      <c r="L118" s="178"/>
      <c r="M118" s="178"/>
      <c r="N118" s="178"/>
      <c r="O118" s="178"/>
      <c r="P118" s="178"/>
      <c r="Q118" s="178"/>
      <c r="R118" s="178"/>
      <c r="S118" s="178"/>
      <c r="T118" s="179"/>
      <c r="U118" s="178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 t="s">
        <v>109</v>
      </c>
      <c r="AF118" s="162">
        <v>0</v>
      </c>
      <c r="AG118" s="162"/>
      <c r="AH118" s="162"/>
      <c r="AI118" s="162"/>
      <c r="AJ118" s="162"/>
      <c r="AK118" s="162"/>
      <c r="AL118" s="162"/>
      <c r="AM118" s="162"/>
      <c r="AN118" s="162"/>
      <c r="AO118" s="162"/>
      <c r="AP118" s="162"/>
      <c r="AQ118" s="162"/>
      <c r="AR118" s="162"/>
      <c r="AS118" s="162"/>
      <c r="AT118" s="162"/>
      <c r="AU118" s="162"/>
      <c r="AV118" s="162"/>
      <c r="AW118" s="162"/>
      <c r="AX118" s="162"/>
      <c r="AY118" s="162"/>
      <c r="AZ118" s="162"/>
      <c r="BA118" s="162"/>
      <c r="BB118" s="162"/>
      <c r="BC118" s="162"/>
      <c r="BD118" s="162"/>
      <c r="BE118" s="162"/>
      <c r="BF118" s="162"/>
      <c r="BG118" s="162"/>
      <c r="BH118" s="162"/>
    </row>
    <row r="119" spans="1:60" outlineLevel="1" x14ac:dyDescent="0.2">
      <c r="A119" s="163">
        <v>62</v>
      </c>
      <c r="B119" s="168" t="s">
        <v>272</v>
      </c>
      <c r="C119" s="203" t="s">
        <v>273</v>
      </c>
      <c r="D119" s="170" t="s">
        <v>117</v>
      </c>
      <c r="E119" s="173">
        <v>1.1000000000000001</v>
      </c>
      <c r="F119" s="177"/>
      <c r="G119" s="178">
        <f>ROUND(E119*F119,2)</f>
        <v>0</v>
      </c>
      <c r="H119" s="177"/>
      <c r="I119" s="178">
        <f>ROUND(E119*H119,2)</f>
        <v>0</v>
      </c>
      <c r="J119" s="177"/>
      <c r="K119" s="178">
        <f>ROUND(E119*J119,2)</f>
        <v>0</v>
      </c>
      <c r="L119" s="178">
        <v>15</v>
      </c>
      <c r="M119" s="178">
        <f>G119*(1+L119/100)</f>
        <v>0</v>
      </c>
      <c r="N119" s="178">
        <v>0</v>
      </c>
      <c r="O119" s="178">
        <f>ROUND(E119*N119,2)</f>
        <v>0</v>
      </c>
      <c r="P119" s="178">
        <v>0</v>
      </c>
      <c r="Q119" s="178">
        <f>ROUND(E119*P119,2)</f>
        <v>0</v>
      </c>
      <c r="R119" s="178"/>
      <c r="S119" s="178"/>
      <c r="T119" s="179">
        <v>0</v>
      </c>
      <c r="U119" s="178">
        <f>ROUND(E119*T119,2)</f>
        <v>0</v>
      </c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 t="s">
        <v>107</v>
      </c>
      <c r="AF119" s="162"/>
      <c r="AG119" s="162"/>
      <c r="AH119" s="162"/>
      <c r="AI119" s="162"/>
      <c r="AJ119" s="162"/>
      <c r="AK119" s="162"/>
      <c r="AL119" s="162"/>
      <c r="AM119" s="162"/>
      <c r="AN119" s="162"/>
      <c r="AO119" s="162"/>
      <c r="AP119" s="162"/>
      <c r="AQ119" s="162"/>
      <c r="AR119" s="162"/>
      <c r="AS119" s="162"/>
      <c r="AT119" s="162"/>
      <c r="AU119" s="162"/>
      <c r="AV119" s="162"/>
      <c r="AW119" s="162"/>
      <c r="AX119" s="162"/>
      <c r="AY119" s="162"/>
      <c r="AZ119" s="162"/>
      <c r="BA119" s="162"/>
      <c r="BB119" s="162"/>
      <c r="BC119" s="162"/>
      <c r="BD119" s="162"/>
      <c r="BE119" s="162"/>
      <c r="BF119" s="162"/>
      <c r="BG119" s="162"/>
      <c r="BH119" s="162"/>
    </row>
    <row r="120" spans="1:60" ht="22.5" outlineLevel="1" x14ac:dyDescent="0.2">
      <c r="A120" s="163">
        <v>63</v>
      </c>
      <c r="B120" s="168" t="s">
        <v>274</v>
      </c>
      <c r="C120" s="203" t="s">
        <v>275</v>
      </c>
      <c r="D120" s="170" t="s">
        <v>117</v>
      </c>
      <c r="E120" s="173">
        <v>21.5</v>
      </c>
      <c r="F120" s="177"/>
      <c r="G120" s="178">
        <f>ROUND(E120*F120,2)</f>
        <v>0</v>
      </c>
      <c r="H120" s="177"/>
      <c r="I120" s="178">
        <f>ROUND(E120*H120,2)</f>
        <v>0</v>
      </c>
      <c r="J120" s="177"/>
      <c r="K120" s="178">
        <f>ROUND(E120*J120,2)</f>
        <v>0</v>
      </c>
      <c r="L120" s="178">
        <v>15</v>
      </c>
      <c r="M120" s="178">
        <f>G120*(1+L120/100)</f>
        <v>0</v>
      </c>
      <c r="N120" s="178">
        <v>0</v>
      </c>
      <c r="O120" s="178">
        <f>ROUND(E120*N120,2)</f>
        <v>0</v>
      </c>
      <c r="P120" s="178">
        <v>0</v>
      </c>
      <c r="Q120" s="178">
        <f>ROUND(E120*P120,2)</f>
        <v>0</v>
      </c>
      <c r="R120" s="178"/>
      <c r="S120" s="178"/>
      <c r="T120" s="179">
        <v>0</v>
      </c>
      <c r="U120" s="178">
        <f>ROUND(E120*T120,2)</f>
        <v>0</v>
      </c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 t="s">
        <v>107</v>
      </c>
      <c r="AF120" s="162"/>
      <c r="AG120" s="162"/>
      <c r="AH120" s="162"/>
      <c r="AI120" s="162"/>
      <c r="AJ120" s="162"/>
      <c r="AK120" s="162"/>
      <c r="AL120" s="162"/>
      <c r="AM120" s="162"/>
      <c r="AN120" s="162"/>
      <c r="AO120" s="162"/>
      <c r="AP120" s="162"/>
      <c r="AQ120" s="162"/>
      <c r="AR120" s="162"/>
      <c r="AS120" s="162"/>
      <c r="AT120" s="162"/>
      <c r="AU120" s="162"/>
      <c r="AV120" s="162"/>
      <c r="AW120" s="162"/>
      <c r="AX120" s="162"/>
      <c r="AY120" s="162"/>
      <c r="AZ120" s="162"/>
      <c r="BA120" s="162"/>
      <c r="BB120" s="162"/>
      <c r="BC120" s="162"/>
      <c r="BD120" s="162"/>
      <c r="BE120" s="162"/>
      <c r="BF120" s="162"/>
      <c r="BG120" s="162"/>
      <c r="BH120" s="162"/>
    </row>
    <row r="121" spans="1:60" x14ac:dyDescent="0.2">
      <c r="A121" s="164" t="s">
        <v>102</v>
      </c>
      <c r="B121" s="169" t="s">
        <v>72</v>
      </c>
      <c r="C121" s="205" t="s">
        <v>73</v>
      </c>
      <c r="D121" s="172"/>
      <c r="E121" s="175"/>
      <c r="F121" s="180"/>
      <c r="G121" s="180">
        <f>SUMIF(AE122:AE123,"&lt;&gt;NOR",G122:G123)</f>
        <v>0</v>
      </c>
      <c r="H121" s="180"/>
      <c r="I121" s="180">
        <f>SUM(I122:I123)</f>
        <v>0</v>
      </c>
      <c r="J121" s="180"/>
      <c r="K121" s="180">
        <f>SUM(K122:K123)</f>
        <v>0</v>
      </c>
      <c r="L121" s="180"/>
      <c r="M121" s="180">
        <f>SUM(M122:M123)</f>
        <v>0</v>
      </c>
      <c r="N121" s="180"/>
      <c r="O121" s="180">
        <f>SUM(O122:O123)</f>
        <v>0.6</v>
      </c>
      <c r="P121" s="180"/>
      <c r="Q121" s="180">
        <f>SUM(Q122:Q123)</f>
        <v>0</v>
      </c>
      <c r="R121" s="180"/>
      <c r="S121" s="180"/>
      <c r="T121" s="181"/>
      <c r="U121" s="180">
        <f>SUM(U122:U123)</f>
        <v>301.86</v>
      </c>
      <c r="AE121" t="s">
        <v>103</v>
      </c>
    </row>
    <row r="122" spans="1:60" outlineLevel="1" x14ac:dyDescent="0.2">
      <c r="A122" s="163">
        <v>64</v>
      </c>
      <c r="B122" s="168" t="s">
        <v>276</v>
      </c>
      <c r="C122" s="203" t="s">
        <v>277</v>
      </c>
      <c r="D122" s="170" t="s">
        <v>278</v>
      </c>
      <c r="E122" s="173">
        <v>1</v>
      </c>
      <c r="F122" s="177"/>
      <c r="G122" s="178">
        <f>ROUND(E122*F122,2)</f>
        <v>0</v>
      </c>
      <c r="H122" s="177"/>
      <c r="I122" s="178">
        <f>ROUND(E122*H122,2)</f>
        <v>0</v>
      </c>
      <c r="J122" s="177"/>
      <c r="K122" s="178">
        <f>ROUND(E122*J122,2)</f>
        <v>0</v>
      </c>
      <c r="L122" s="178">
        <v>15</v>
      </c>
      <c r="M122" s="178">
        <f>G122*(1+L122/100)</f>
        <v>0</v>
      </c>
      <c r="N122" s="178">
        <v>0.29942999999999997</v>
      </c>
      <c r="O122" s="178">
        <f>ROUND(E122*N122,2)</f>
        <v>0.3</v>
      </c>
      <c r="P122" s="178">
        <v>0</v>
      </c>
      <c r="Q122" s="178">
        <f>ROUND(E122*P122,2)</f>
        <v>0</v>
      </c>
      <c r="R122" s="178"/>
      <c r="S122" s="178"/>
      <c r="T122" s="179">
        <v>150.93144000000001</v>
      </c>
      <c r="U122" s="178">
        <f>ROUND(E122*T122,2)</f>
        <v>150.93</v>
      </c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 t="s">
        <v>112</v>
      </c>
      <c r="AF122" s="162"/>
      <c r="AG122" s="162"/>
      <c r="AH122" s="162"/>
      <c r="AI122" s="162"/>
      <c r="AJ122" s="162"/>
      <c r="AK122" s="162"/>
      <c r="AL122" s="162"/>
      <c r="AM122" s="162"/>
      <c r="AN122" s="162"/>
      <c r="AO122" s="162"/>
      <c r="AP122" s="162"/>
      <c r="AQ122" s="162"/>
      <c r="AR122" s="162"/>
      <c r="AS122" s="162"/>
      <c r="AT122" s="162"/>
      <c r="AU122" s="162"/>
      <c r="AV122" s="162"/>
      <c r="AW122" s="162"/>
      <c r="AX122" s="162"/>
      <c r="AY122" s="162"/>
      <c r="AZ122" s="162"/>
      <c r="BA122" s="162"/>
      <c r="BB122" s="162"/>
      <c r="BC122" s="162"/>
      <c r="BD122" s="162"/>
      <c r="BE122" s="162"/>
      <c r="BF122" s="162"/>
      <c r="BG122" s="162"/>
      <c r="BH122" s="162"/>
    </row>
    <row r="123" spans="1:60" outlineLevel="1" x14ac:dyDescent="0.2">
      <c r="A123" s="163">
        <v>65</v>
      </c>
      <c r="B123" s="168" t="s">
        <v>279</v>
      </c>
      <c r="C123" s="203" t="s">
        <v>280</v>
      </c>
      <c r="D123" s="170" t="s">
        <v>278</v>
      </c>
      <c r="E123" s="173">
        <v>1</v>
      </c>
      <c r="F123" s="177"/>
      <c r="G123" s="178">
        <f>ROUND(E123*F123,2)</f>
        <v>0</v>
      </c>
      <c r="H123" s="177"/>
      <c r="I123" s="178">
        <f>ROUND(E123*H123,2)</f>
        <v>0</v>
      </c>
      <c r="J123" s="177"/>
      <c r="K123" s="178">
        <f>ROUND(E123*J123,2)</f>
        <v>0</v>
      </c>
      <c r="L123" s="178">
        <v>15</v>
      </c>
      <c r="M123" s="178">
        <f>G123*(1+L123/100)</f>
        <v>0</v>
      </c>
      <c r="N123" s="178">
        <v>0.29942999999999997</v>
      </c>
      <c r="O123" s="178">
        <f>ROUND(E123*N123,2)</f>
        <v>0.3</v>
      </c>
      <c r="P123" s="178">
        <v>0</v>
      </c>
      <c r="Q123" s="178">
        <f>ROUND(E123*P123,2)</f>
        <v>0</v>
      </c>
      <c r="R123" s="178"/>
      <c r="S123" s="178"/>
      <c r="T123" s="179">
        <v>150.93144000000001</v>
      </c>
      <c r="U123" s="178">
        <f>ROUND(E123*T123,2)</f>
        <v>150.93</v>
      </c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 t="s">
        <v>107</v>
      </c>
      <c r="AF123" s="162"/>
      <c r="AG123" s="162"/>
      <c r="AH123" s="162"/>
      <c r="AI123" s="162"/>
      <c r="AJ123" s="162"/>
      <c r="AK123" s="162"/>
      <c r="AL123" s="162"/>
      <c r="AM123" s="162"/>
      <c r="AN123" s="162"/>
      <c r="AO123" s="162"/>
      <c r="AP123" s="162"/>
      <c r="AQ123" s="162"/>
      <c r="AR123" s="162"/>
      <c r="AS123" s="162"/>
      <c r="AT123" s="162"/>
      <c r="AU123" s="162"/>
      <c r="AV123" s="162"/>
      <c r="AW123" s="162"/>
      <c r="AX123" s="162"/>
      <c r="AY123" s="162"/>
      <c r="AZ123" s="162"/>
      <c r="BA123" s="162"/>
      <c r="BB123" s="162"/>
      <c r="BC123" s="162"/>
      <c r="BD123" s="162"/>
      <c r="BE123" s="162"/>
      <c r="BF123" s="162"/>
      <c r="BG123" s="162"/>
      <c r="BH123" s="162"/>
    </row>
    <row r="124" spans="1:60" x14ac:dyDescent="0.2">
      <c r="A124" s="164" t="s">
        <v>102</v>
      </c>
      <c r="B124" s="169" t="s">
        <v>74</v>
      </c>
      <c r="C124" s="205" t="s">
        <v>75</v>
      </c>
      <c r="D124" s="172"/>
      <c r="E124" s="175"/>
      <c r="F124" s="180"/>
      <c r="G124" s="180">
        <f>SUMIF(AE125:AE125,"&lt;&gt;NOR",G125:G125)</f>
        <v>0</v>
      </c>
      <c r="H124" s="180"/>
      <c r="I124" s="180">
        <f>SUM(I125:I125)</f>
        <v>0</v>
      </c>
      <c r="J124" s="180"/>
      <c r="K124" s="180">
        <f>SUM(K125:K125)</f>
        <v>0</v>
      </c>
      <c r="L124" s="180"/>
      <c r="M124" s="180">
        <f>SUM(M125:M125)</f>
        <v>0</v>
      </c>
      <c r="N124" s="180"/>
      <c r="O124" s="180">
        <f>SUM(O125:O125)</f>
        <v>0</v>
      </c>
      <c r="P124" s="180"/>
      <c r="Q124" s="180">
        <f>SUM(Q125:Q125)</f>
        <v>0</v>
      </c>
      <c r="R124" s="180"/>
      <c r="S124" s="180"/>
      <c r="T124" s="181"/>
      <c r="U124" s="180">
        <f>SUM(U125:U125)</f>
        <v>0</v>
      </c>
      <c r="AE124" t="s">
        <v>103</v>
      </c>
    </row>
    <row r="125" spans="1:60" outlineLevel="1" x14ac:dyDescent="0.2">
      <c r="A125" s="191">
        <v>66</v>
      </c>
      <c r="B125" s="192" t="s">
        <v>281</v>
      </c>
      <c r="C125" s="206" t="s">
        <v>282</v>
      </c>
      <c r="D125" s="193" t="s">
        <v>283</v>
      </c>
      <c r="E125" s="194">
        <v>1</v>
      </c>
      <c r="F125" s="195"/>
      <c r="G125" s="196">
        <f>ROUND(E125*F125,2)</f>
        <v>0</v>
      </c>
      <c r="H125" s="195"/>
      <c r="I125" s="196">
        <f>ROUND(E125*H125,2)</f>
        <v>0</v>
      </c>
      <c r="J125" s="195"/>
      <c r="K125" s="196">
        <f>ROUND(E125*J125,2)</f>
        <v>0</v>
      </c>
      <c r="L125" s="196">
        <v>15</v>
      </c>
      <c r="M125" s="196">
        <f>G125*(1+L125/100)</f>
        <v>0</v>
      </c>
      <c r="N125" s="196">
        <v>0</v>
      </c>
      <c r="O125" s="196">
        <f>ROUND(E125*N125,2)</f>
        <v>0</v>
      </c>
      <c r="P125" s="196">
        <v>0</v>
      </c>
      <c r="Q125" s="196">
        <f>ROUND(E125*P125,2)</f>
        <v>0</v>
      </c>
      <c r="R125" s="196"/>
      <c r="S125" s="196"/>
      <c r="T125" s="197">
        <v>0</v>
      </c>
      <c r="U125" s="196">
        <f>ROUND(E125*T125,2)</f>
        <v>0</v>
      </c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 t="s">
        <v>107</v>
      </c>
      <c r="AF125" s="162"/>
      <c r="AG125" s="162"/>
      <c r="AH125" s="162"/>
      <c r="AI125" s="162"/>
      <c r="AJ125" s="162"/>
      <c r="AK125" s="162"/>
      <c r="AL125" s="162"/>
      <c r="AM125" s="162"/>
      <c r="AN125" s="162"/>
      <c r="AO125" s="162"/>
      <c r="AP125" s="162"/>
      <c r="AQ125" s="162"/>
      <c r="AR125" s="162"/>
      <c r="AS125" s="162"/>
      <c r="AT125" s="162"/>
      <c r="AU125" s="162"/>
      <c r="AV125" s="162"/>
      <c r="AW125" s="162"/>
      <c r="AX125" s="162"/>
      <c r="AY125" s="162"/>
      <c r="AZ125" s="162"/>
      <c r="BA125" s="162"/>
      <c r="BB125" s="162"/>
      <c r="BC125" s="162"/>
      <c r="BD125" s="162"/>
      <c r="BE125" s="162"/>
      <c r="BF125" s="162"/>
      <c r="BG125" s="162"/>
      <c r="BH125" s="162"/>
    </row>
    <row r="126" spans="1:60" x14ac:dyDescent="0.2">
      <c r="A126" s="6"/>
      <c r="B126" s="7" t="s">
        <v>284</v>
      </c>
      <c r="C126" s="207" t="s">
        <v>284</v>
      </c>
      <c r="D126" s="9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AC126">
        <v>15</v>
      </c>
      <c r="AD126">
        <v>21</v>
      </c>
    </row>
    <row r="127" spans="1:60" x14ac:dyDescent="0.2">
      <c r="A127" s="198"/>
      <c r="B127" s="199">
        <v>26</v>
      </c>
      <c r="C127" s="208" t="s">
        <v>284</v>
      </c>
      <c r="D127" s="200"/>
      <c r="E127" s="201"/>
      <c r="F127" s="201"/>
      <c r="G127" s="202">
        <f>G8+G15+G24+G38+G81+G96+G104+G109+G121+G124</f>
        <v>0</v>
      </c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AC127">
        <f>SUMIF(L7:L125,AC126,G7:G125)</f>
        <v>0</v>
      </c>
      <c r="AD127">
        <f>SUMIF(L7:L125,AD126,G7:G125)</f>
        <v>0</v>
      </c>
      <c r="AE127" t="s">
        <v>285</v>
      </c>
    </row>
    <row r="128" spans="1:60" x14ac:dyDescent="0.2">
      <c r="A128" s="6"/>
      <c r="B128" s="7" t="s">
        <v>284</v>
      </c>
      <c r="C128" s="207" t="s">
        <v>284</v>
      </c>
      <c r="D128" s="9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">
      <c r="A129" s="6"/>
      <c r="B129" s="7" t="s">
        <v>284</v>
      </c>
      <c r="C129" s="207" t="s">
        <v>284</v>
      </c>
      <c r="D129" s="9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">
      <c r="A130" s="278">
        <v>33</v>
      </c>
      <c r="B130" s="278"/>
      <c r="C130" s="279"/>
      <c r="D130" s="9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A131" s="259"/>
      <c r="B131" s="260"/>
      <c r="C131" s="261"/>
      <c r="D131" s="260"/>
      <c r="E131" s="260"/>
      <c r="F131" s="260"/>
      <c r="G131" s="262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AE131" t="s">
        <v>286</v>
      </c>
    </row>
    <row r="132" spans="1:31" x14ac:dyDescent="0.2">
      <c r="A132" s="263"/>
      <c r="B132" s="264"/>
      <c r="C132" s="265"/>
      <c r="D132" s="264"/>
      <c r="E132" s="264"/>
      <c r="F132" s="264"/>
      <c r="G132" s="26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">
      <c r="A133" s="263"/>
      <c r="B133" s="264"/>
      <c r="C133" s="265"/>
      <c r="D133" s="264"/>
      <c r="E133" s="264"/>
      <c r="F133" s="264"/>
      <c r="G133" s="26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spans="1:31" x14ac:dyDescent="0.2">
      <c r="A134" s="263"/>
      <c r="B134" s="264"/>
      <c r="C134" s="265"/>
      <c r="D134" s="264"/>
      <c r="E134" s="264"/>
      <c r="F134" s="264"/>
      <c r="G134" s="26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spans="1:31" x14ac:dyDescent="0.2">
      <c r="A135" s="267"/>
      <c r="B135" s="268"/>
      <c r="C135" s="269"/>
      <c r="D135" s="268"/>
      <c r="E135" s="268"/>
      <c r="F135" s="268"/>
      <c r="G135" s="270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31" x14ac:dyDescent="0.2">
      <c r="A136" s="6"/>
      <c r="B136" s="7" t="s">
        <v>284</v>
      </c>
      <c r="C136" s="207" t="s">
        <v>284</v>
      </c>
      <c r="D136" s="9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31" x14ac:dyDescent="0.2">
      <c r="C137" s="209"/>
      <c r="D137" s="150"/>
      <c r="AE137" t="s">
        <v>287</v>
      </c>
    </row>
    <row r="138" spans="1:31" x14ac:dyDescent="0.2">
      <c r="D138" s="150"/>
    </row>
    <row r="139" spans="1:31" x14ac:dyDescent="0.2">
      <c r="D139" s="150"/>
    </row>
    <row r="140" spans="1:31" x14ac:dyDescent="0.2">
      <c r="D140" s="150"/>
    </row>
    <row r="141" spans="1:31" x14ac:dyDescent="0.2">
      <c r="D141" s="150"/>
    </row>
    <row r="142" spans="1:31" x14ac:dyDescent="0.2">
      <c r="D142" s="150"/>
    </row>
    <row r="143" spans="1:31" x14ac:dyDescent="0.2">
      <c r="D143" s="150"/>
    </row>
    <row r="144" spans="1:31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  <row r="5001" spans="4:4" x14ac:dyDescent="0.2">
      <c r="D5001" s="150"/>
    </row>
    <row r="5002" spans="4:4" x14ac:dyDescent="0.2">
      <c r="D5002" s="150"/>
    </row>
  </sheetData>
  <mergeCells count="6">
    <mergeCell ref="A131:G135"/>
    <mergeCell ref="A1:G1"/>
    <mergeCell ref="C2:G2"/>
    <mergeCell ref="C3:G3"/>
    <mergeCell ref="C4:G4"/>
    <mergeCell ref="A130:C130"/>
  </mergeCells>
  <pageMargins left="0.59055118110236204" right="0.39370078740157499" top="0.78740157499999996" bottom="0.78740157499999996" header="0.3" footer="0.3"/>
  <pageSetup paperSize="9" orientation="portrait" r:id="rId1"/>
  <headerFooter>
    <oddHeader>&amp;R&amp;"-,Obyčejné"&amp;12Příloha č.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Šnédar</dc:creator>
  <cp:lastModifiedBy>kral</cp:lastModifiedBy>
  <cp:lastPrinted>2019-06-12T07:02:11Z</cp:lastPrinted>
  <dcterms:created xsi:type="dcterms:W3CDTF">2009-04-08T07:15:50Z</dcterms:created>
  <dcterms:modified xsi:type="dcterms:W3CDTF">2019-07-22T14:45:11Z</dcterms:modified>
</cp:coreProperties>
</file>