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ozpočty\Tišnov\Slepý\"/>
    </mc:Choice>
  </mc:AlternateContent>
  <xr:revisionPtr revIDLastSave="0" documentId="8_{C581FE1F-D552-4D08-9A42-7E225AC9B4A0}" xr6:coauthVersionLast="47" xr6:coauthVersionMax="47" xr10:uidLastSave="{00000000-0000-0000-0000-000000000000}"/>
  <bookViews>
    <workbookView xWindow="2280" yWindow="2280" windowWidth="19200" windowHeight="997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2 01 Pol" sheetId="12" r:id="rId4"/>
    <sheet name="02 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'02 01 Pol'!$1:$7</definedName>
    <definedName name="_xlnm.Print_Titles" localSheetId="4">'02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'02 01 Pol'!$A$1:$Y$158</definedName>
    <definedName name="_xlnm.Print_Area" localSheetId="4">'02 2 Pol'!$A$1:$Y$62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I56" i="1"/>
  <c r="I55" i="1"/>
  <c r="G43" i="1"/>
  <c r="F43" i="1"/>
  <c r="I43" i="1" s="1"/>
  <c r="G42" i="1"/>
  <c r="F42" i="1"/>
  <c r="I42" i="1" s="1"/>
  <c r="G41" i="1"/>
  <c r="F41" i="1"/>
  <c r="I41" i="1" s="1"/>
  <c r="G39" i="1"/>
  <c r="I39" i="1" s="1"/>
  <c r="I44" i="1" s="1"/>
  <c r="F39" i="1"/>
  <c r="F44" i="1" s="1"/>
  <c r="G23" i="1" s="1"/>
  <c r="G61" i="13"/>
  <c r="BA42" i="13"/>
  <c r="BA29" i="13"/>
  <c r="BA18" i="13"/>
  <c r="G9" i="13"/>
  <c r="I9" i="13"/>
  <c r="I8" i="13" s="1"/>
  <c r="K9" i="13"/>
  <c r="K8" i="13" s="1"/>
  <c r="M9" i="13"/>
  <c r="O9" i="13"/>
  <c r="O8" i="13" s="1"/>
  <c r="Q9" i="13"/>
  <c r="Q8" i="13" s="1"/>
  <c r="V9" i="13"/>
  <c r="G10" i="13"/>
  <c r="I10" i="13"/>
  <c r="K10" i="13"/>
  <c r="M10" i="13"/>
  <c r="O10" i="13"/>
  <c r="Q10" i="13"/>
  <c r="V10" i="13"/>
  <c r="V8" i="13" s="1"/>
  <c r="G11" i="13"/>
  <c r="I11" i="13"/>
  <c r="K11" i="13"/>
  <c r="M11" i="13"/>
  <c r="O11" i="13"/>
  <c r="Q11" i="13"/>
  <c r="V11" i="13"/>
  <c r="G12" i="13"/>
  <c r="I12" i="13"/>
  <c r="K12" i="13"/>
  <c r="M12" i="13"/>
  <c r="O12" i="13"/>
  <c r="Q12" i="13"/>
  <c r="V12" i="13"/>
  <c r="G13" i="13"/>
  <c r="M13" i="13" s="1"/>
  <c r="I13" i="13"/>
  <c r="K13" i="13"/>
  <c r="O13" i="13"/>
  <c r="Q13" i="13"/>
  <c r="V13" i="13"/>
  <c r="G14" i="13"/>
  <c r="M14" i="13" s="1"/>
  <c r="I14" i="13"/>
  <c r="K14" i="13"/>
  <c r="O14" i="13"/>
  <c r="Q14" i="13"/>
  <c r="V14" i="13"/>
  <c r="G15" i="13"/>
  <c r="I15" i="13"/>
  <c r="K15" i="13"/>
  <c r="M15" i="13"/>
  <c r="O15" i="13"/>
  <c r="Q15" i="13"/>
  <c r="V15" i="13"/>
  <c r="G17" i="13"/>
  <c r="I17" i="13"/>
  <c r="K17" i="13"/>
  <c r="M17" i="13"/>
  <c r="O17" i="13"/>
  <c r="Q17" i="13"/>
  <c r="V17" i="13"/>
  <c r="G20" i="13"/>
  <c r="I20" i="13"/>
  <c r="K20" i="13"/>
  <c r="M20" i="13"/>
  <c r="O20" i="13"/>
  <c r="Q20" i="13"/>
  <c r="V20" i="13"/>
  <c r="G21" i="13"/>
  <c r="I21" i="13"/>
  <c r="K21" i="13"/>
  <c r="M21" i="13"/>
  <c r="O21" i="13"/>
  <c r="Q21" i="13"/>
  <c r="V21" i="13"/>
  <c r="G22" i="13"/>
  <c r="I22" i="13"/>
  <c r="K22" i="13"/>
  <c r="M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7" i="13"/>
  <c r="G28" i="13"/>
  <c r="M28" i="13" s="1"/>
  <c r="M27" i="13" s="1"/>
  <c r="I28" i="13"/>
  <c r="I27" i="13" s="1"/>
  <c r="K28" i="13"/>
  <c r="K27" i="13" s="1"/>
  <c r="O28" i="13"/>
  <c r="Q28" i="13"/>
  <c r="Q27" i="13" s="1"/>
  <c r="V28" i="13"/>
  <c r="V27" i="13" s="1"/>
  <c r="G31" i="13"/>
  <c r="M31" i="13" s="1"/>
  <c r="I31" i="13"/>
  <c r="K31" i="13"/>
  <c r="O31" i="13"/>
  <c r="O27" i="13" s="1"/>
  <c r="Q31" i="13"/>
  <c r="V31" i="13"/>
  <c r="G32" i="13"/>
  <c r="I32" i="13"/>
  <c r="K32" i="13"/>
  <c r="M32" i="13"/>
  <c r="O32" i="13"/>
  <c r="Q32" i="13"/>
  <c r="V32" i="13"/>
  <c r="G33" i="13"/>
  <c r="I33" i="13"/>
  <c r="K33" i="13"/>
  <c r="M33" i="13"/>
  <c r="O33" i="13"/>
  <c r="Q33" i="13"/>
  <c r="V33" i="13"/>
  <c r="Q34" i="13"/>
  <c r="G35" i="13"/>
  <c r="G34" i="13" s="1"/>
  <c r="I35" i="13"/>
  <c r="K35" i="13"/>
  <c r="K34" i="13" s="1"/>
  <c r="M35" i="13"/>
  <c r="O35" i="13"/>
  <c r="O34" i="13" s="1"/>
  <c r="Q35" i="13"/>
  <c r="V35" i="13"/>
  <c r="V34" i="13" s="1"/>
  <c r="G36" i="13"/>
  <c r="M36" i="13" s="1"/>
  <c r="I36" i="13"/>
  <c r="I34" i="13" s="1"/>
  <c r="K36" i="13"/>
  <c r="O36" i="13"/>
  <c r="Q36" i="13"/>
  <c r="V36" i="13"/>
  <c r="G38" i="13"/>
  <c r="I38" i="13"/>
  <c r="I37" i="13" s="1"/>
  <c r="K38" i="13"/>
  <c r="K37" i="13" s="1"/>
  <c r="M38" i="13"/>
  <c r="O38" i="13"/>
  <c r="Q38" i="13"/>
  <c r="V38" i="13"/>
  <c r="G39" i="13"/>
  <c r="I39" i="13"/>
  <c r="K39" i="13"/>
  <c r="M39" i="13"/>
  <c r="O39" i="13"/>
  <c r="Q39" i="13"/>
  <c r="V39" i="13"/>
  <c r="G41" i="13"/>
  <c r="I41" i="13"/>
  <c r="K41" i="13"/>
  <c r="M41" i="13"/>
  <c r="O41" i="13"/>
  <c r="O37" i="13" s="1"/>
  <c r="Q41" i="13"/>
  <c r="Q37" i="13" s="1"/>
  <c r="V41" i="13"/>
  <c r="G43" i="13"/>
  <c r="I43" i="13"/>
  <c r="K43" i="13"/>
  <c r="M43" i="13"/>
  <c r="O43" i="13"/>
  <c r="Q43" i="13"/>
  <c r="V43" i="13"/>
  <c r="G44" i="13"/>
  <c r="I44" i="13"/>
  <c r="K44" i="13"/>
  <c r="M44" i="13"/>
  <c r="O44" i="13"/>
  <c r="Q44" i="13"/>
  <c r="V44" i="13"/>
  <c r="G45" i="13"/>
  <c r="M45" i="13" s="1"/>
  <c r="I45" i="13"/>
  <c r="K45" i="13"/>
  <c r="O45" i="13"/>
  <c r="Q45" i="13"/>
  <c r="V45" i="13"/>
  <c r="V37" i="13" s="1"/>
  <c r="G46" i="13"/>
  <c r="M46" i="13" s="1"/>
  <c r="I46" i="13"/>
  <c r="K46" i="13"/>
  <c r="O46" i="13"/>
  <c r="Q46" i="13"/>
  <c r="V46" i="13"/>
  <c r="G47" i="13"/>
  <c r="M47" i="13" s="1"/>
  <c r="I47" i="13"/>
  <c r="K47" i="13"/>
  <c r="O47" i="13"/>
  <c r="Q47" i="13"/>
  <c r="V47" i="13"/>
  <c r="I48" i="13"/>
  <c r="G49" i="13"/>
  <c r="M49" i="13" s="1"/>
  <c r="M48" i="13" s="1"/>
  <c r="I49" i="13"/>
  <c r="K49" i="13"/>
  <c r="K48" i="13" s="1"/>
  <c r="O49" i="13"/>
  <c r="O48" i="13" s="1"/>
  <c r="Q49" i="13"/>
  <c r="V49" i="13"/>
  <c r="G52" i="13"/>
  <c r="I52" i="13"/>
  <c r="K52" i="13"/>
  <c r="M52" i="13"/>
  <c r="O52" i="13"/>
  <c r="Q52" i="13"/>
  <c r="V52" i="13"/>
  <c r="G53" i="13"/>
  <c r="I53" i="13"/>
  <c r="K53" i="13"/>
  <c r="M53" i="13"/>
  <c r="O53" i="13"/>
  <c r="Q53" i="13"/>
  <c r="Q48" i="13" s="1"/>
  <c r="V53" i="13"/>
  <c r="V48" i="13" s="1"/>
  <c r="G54" i="13"/>
  <c r="I54" i="13"/>
  <c r="K54" i="13"/>
  <c r="M54" i="13"/>
  <c r="O54" i="13"/>
  <c r="Q54" i="13"/>
  <c r="V54" i="13"/>
  <c r="K57" i="13"/>
  <c r="O57" i="13"/>
  <c r="Q57" i="13"/>
  <c r="V57" i="13"/>
  <c r="G58" i="13"/>
  <c r="M58" i="13" s="1"/>
  <c r="I58" i="13"/>
  <c r="I57" i="13" s="1"/>
  <c r="K58" i="13"/>
  <c r="O58" i="13"/>
  <c r="Q58" i="13"/>
  <c r="V58" i="13"/>
  <c r="G59" i="13"/>
  <c r="M59" i="13" s="1"/>
  <c r="I59" i="13"/>
  <c r="K59" i="13"/>
  <c r="O59" i="13"/>
  <c r="Q59" i="13"/>
  <c r="V59" i="13"/>
  <c r="AE61" i="13"/>
  <c r="AF61" i="13"/>
  <c r="G157" i="12"/>
  <c r="BA93" i="12"/>
  <c r="BA85" i="12"/>
  <c r="BA67" i="12"/>
  <c r="BA65" i="12"/>
  <c r="BA24" i="12"/>
  <c r="BA22" i="12"/>
  <c r="BA20" i="12"/>
  <c r="BA17" i="12"/>
  <c r="G9" i="12"/>
  <c r="G8" i="12" s="1"/>
  <c r="I9" i="12"/>
  <c r="K9" i="12"/>
  <c r="K8" i="12" s="1"/>
  <c r="M9" i="12"/>
  <c r="O9" i="12"/>
  <c r="Q9" i="12"/>
  <c r="V9" i="12"/>
  <c r="V8" i="12" s="1"/>
  <c r="G10" i="12"/>
  <c r="I10" i="12"/>
  <c r="K10" i="12"/>
  <c r="M10" i="12"/>
  <c r="O10" i="12"/>
  <c r="O8" i="12" s="1"/>
  <c r="Q10" i="12"/>
  <c r="Q8" i="12" s="1"/>
  <c r="V10" i="12"/>
  <c r="G11" i="12"/>
  <c r="M11" i="12" s="1"/>
  <c r="I11" i="12"/>
  <c r="I8" i="12" s="1"/>
  <c r="K11" i="12"/>
  <c r="O11" i="12"/>
  <c r="Q11" i="12"/>
  <c r="V11" i="12"/>
  <c r="G12" i="12"/>
  <c r="I12" i="12"/>
  <c r="K12" i="12"/>
  <c r="M12" i="12"/>
  <c r="O12" i="12"/>
  <c r="Q12" i="12"/>
  <c r="V12" i="12"/>
  <c r="G13" i="12"/>
  <c r="I13" i="12"/>
  <c r="K13" i="12"/>
  <c r="M13" i="12"/>
  <c r="O13" i="12"/>
  <c r="Q13" i="12"/>
  <c r="V13" i="12"/>
  <c r="G14" i="12"/>
  <c r="I14" i="12"/>
  <c r="K14" i="12"/>
  <c r="M14" i="12"/>
  <c r="O14" i="12"/>
  <c r="Q14" i="12"/>
  <c r="V14" i="12"/>
  <c r="G15" i="12"/>
  <c r="M15" i="12" s="1"/>
  <c r="I15" i="12"/>
  <c r="K15" i="12"/>
  <c r="O15" i="12"/>
  <c r="Q15" i="12"/>
  <c r="V15" i="12"/>
  <c r="G16" i="12"/>
  <c r="I16" i="12"/>
  <c r="K16" i="12"/>
  <c r="M16" i="12"/>
  <c r="O16" i="12"/>
  <c r="Q16" i="12"/>
  <c r="V16" i="12"/>
  <c r="G19" i="12"/>
  <c r="I19" i="12"/>
  <c r="K19" i="12"/>
  <c r="M19" i="12"/>
  <c r="O19" i="12"/>
  <c r="Q19" i="12"/>
  <c r="V19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I27" i="12"/>
  <c r="K27" i="12"/>
  <c r="M27" i="12"/>
  <c r="O27" i="12"/>
  <c r="Q27" i="12"/>
  <c r="V27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2" i="12"/>
  <c r="I32" i="12"/>
  <c r="K32" i="12"/>
  <c r="M32" i="12"/>
  <c r="O32" i="12"/>
  <c r="Q32" i="12"/>
  <c r="V32" i="12"/>
  <c r="G33" i="12"/>
  <c r="I33" i="12"/>
  <c r="K33" i="12"/>
  <c r="M33" i="12"/>
  <c r="O33" i="12"/>
  <c r="Q33" i="12"/>
  <c r="V33" i="12"/>
  <c r="G34" i="12"/>
  <c r="I34" i="12"/>
  <c r="K34" i="12"/>
  <c r="M34" i="12"/>
  <c r="O34" i="12"/>
  <c r="Q34" i="12"/>
  <c r="V34" i="12"/>
  <c r="G35" i="12"/>
  <c r="M35" i="12" s="1"/>
  <c r="I35" i="12"/>
  <c r="K35" i="12"/>
  <c r="O35" i="12"/>
  <c r="Q35" i="12"/>
  <c r="V35" i="12"/>
  <c r="G36" i="12"/>
  <c r="I36" i="12"/>
  <c r="K36" i="12"/>
  <c r="M36" i="12"/>
  <c r="O36" i="12"/>
  <c r="Q36" i="12"/>
  <c r="V36" i="12"/>
  <c r="G37" i="12"/>
  <c r="I37" i="12"/>
  <c r="K37" i="12"/>
  <c r="M37" i="12"/>
  <c r="O37" i="12"/>
  <c r="Q37" i="12"/>
  <c r="V37" i="12"/>
  <c r="G39" i="12"/>
  <c r="G38" i="12" s="1"/>
  <c r="I39" i="12"/>
  <c r="I38" i="12" s="1"/>
  <c r="K39" i="12"/>
  <c r="K38" i="12" s="1"/>
  <c r="O39" i="12"/>
  <c r="Q39" i="12"/>
  <c r="Q38" i="12" s="1"/>
  <c r="V39" i="12"/>
  <c r="V38" i="12" s="1"/>
  <c r="G44" i="12"/>
  <c r="I44" i="12"/>
  <c r="K44" i="12"/>
  <c r="M44" i="12"/>
  <c r="O44" i="12"/>
  <c r="Q44" i="12"/>
  <c r="V44" i="12"/>
  <c r="G46" i="12"/>
  <c r="I46" i="12"/>
  <c r="K46" i="12"/>
  <c r="M46" i="12"/>
  <c r="O46" i="12"/>
  <c r="Q46" i="12"/>
  <c r="V46" i="12"/>
  <c r="G51" i="12"/>
  <c r="M51" i="12" s="1"/>
  <c r="I51" i="12"/>
  <c r="K51" i="12"/>
  <c r="O51" i="12"/>
  <c r="O38" i="12" s="1"/>
  <c r="Q51" i="12"/>
  <c r="V51" i="12"/>
  <c r="G53" i="12"/>
  <c r="I53" i="12"/>
  <c r="O53" i="12"/>
  <c r="G54" i="12"/>
  <c r="M54" i="12" s="1"/>
  <c r="M53" i="12" s="1"/>
  <c r="I54" i="12"/>
  <c r="K54" i="12"/>
  <c r="K53" i="12" s="1"/>
  <c r="O54" i="12"/>
  <c r="Q54" i="12"/>
  <c r="Q53" i="12" s="1"/>
  <c r="V54" i="12"/>
  <c r="V53" i="12" s="1"/>
  <c r="G56" i="12"/>
  <c r="M56" i="12" s="1"/>
  <c r="I56" i="12"/>
  <c r="I55" i="12" s="1"/>
  <c r="K56" i="12"/>
  <c r="O56" i="12"/>
  <c r="O55" i="12" s="1"/>
  <c r="Q56" i="12"/>
  <c r="Q55" i="12" s="1"/>
  <c r="V56" i="12"/>
  <c r="G58" i="12"/>
  <c r="G55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V55" i="12" s="1"/>
  <c r="G60" i="12"/>
  <c r="I60" i="12"/>
  <c r="K60" i="12"/>
  <c r="M60" i="12"/>
  <c r="O60" i="12"/>
  <c r="Q60" i="12"/>
  <c r="V60" i="12"/>
  <c r="G61" i="12"/>
  <c r="I61" i="12"/>
  <c r="K61" i="12"/>
  <c r="M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M64" i="12"/>
  <c r="O64" i="12"/>
  <c r="Q64" i="12"/>
  <c r="V64" i="12"/>
  <c r="G66" i="12"/>
  <c r="I66" i="12"/>
  <c r="K66" i="12"/>
  <c r="M66" i="12"/>
  <c r="O66" i="12"/>
  <c r="Q66" i="12"/>
  <c r="V66" i="12"/>
  <c r="G68" i="12"/>
  <c r="I68" i="12"/>
  <c r="K68" i="12"/>
  <c r="M68" i="12"/>
  <c r="O68" i="12"/>
  <c r="Q68" i="12"/>
  <c r="V68" i="12"/>
  <c r="G70" i="12"/>
  <c r="M70" i="12" s="1"/>
  <c r="I70" i="12"/>
  <c r="K70" i="12"/>
  <c r="O70" i="12"/>
  <c r="Q70" i="12"/>
  <c r="V70" i="12"/>
  <c r="G71" i="12"/>
  <c r="I71" i="12"/>
  <c r="K71" i="12"/>
  <c r="M71" i="12"/>
  <c r="O71" i="12"/>
  <c r="Q71" i="12"/>
  <c r="V71" i="12"/>
  <c r="G73" i="12"/>
  <c r="I73" i="12"/>
  <c r="K73" i="12"/>
  <c r="M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K55" i="12" s="1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1" i="12"/>
  <c r="G80" i="12" s="1"/>
  <c r="I81" i="12"/>
  <c r="K81" i="12"/>
  <c r="K80" i="12" s="1"/>
  <c r="M81" i="12"/>
  <c r="O81" i="12"/>
  <c r="O80" i="12" s="1"/>
  <c r="Q81" i="12"/>
  <c r="V81" i="12"/>
  <c r="V80" i="12" s="1"/>
  <c r="G84" i="12"/>
  <c r="I84" i="12"/>
  <c r="K84" i="12"/>
  <c r="M84" i="12"/>
  <c r="O84" i="12"/>
  <c r="Q84" i="12"/>
  <c r="Q80" i="12" s="1"/>
  <c r="V84" i="12"/>
  <c r="G86" i="12"/>
  <c r="M86" i="12" s="1"/>
  <c r="I86" i="12"/>
  <c r="I80" i="12" s="1"/>
  <c r="K86" i="12"/>
  <c r="O86" i="12"/>
  <c r="Q86" i="12"/>
  <c r="V86" i="12"/>
  <c r="G89" i="12"/>
  <c r="I89" i="12"/>
  <c r="K89" i="12"/>
  <c r="M89" i="12"/>
  <c r="O89" i="12"/>
  <c r="Q89" i="12"/>
  <c r="V89" i="12"/>
  <c r="G92" i="12"/>
  <c r="I92" i="12"/>
  <c r="K92" i="12"/>
  <c r="M92" i="12"/>
  <c r="O92" i="12"/>
  <c r="Q92" i="12"/>
  <c r="V92" i="12"/>
  <c r="G95" i="12"/>
  <c r="I95" i="12"/>
  <c r="K95" i="12"/>
  <c r="M95" i="12"/>
  <c r="O95" i="12"/>
  <c r="Q95" i="12"/>
  <c r="V95" i="12"/>
  <c r="G96" i="12"/>
  <c r="M96" i="12" s="1"/>
  <c r="I96" i="12"/>
  <c r="K96" i="12"/>
  <c r="O96" i="12"/>
  <c r="Q96" i="12"/>
  <c r="V96" i="12"/>
  <c r="G98" i="12"/>
  <c r="I98" i="12"/>
  <c r="K98" i="12"/>
  <c r="M98" i="12"/>
  <c r="O98" i="12"/>
  <c r="Q98" i="12"/>
  <c r="V98" i="12"/>
  <c r="G100" i="12"/>
  <c r="I100" i="12"/>
  <c r="K100" i="12"/>
  <c r="M100" i="12"/>
  <c r="O100" i="12"/>
  <c r="Q100" i="12"/>
  <c r="V100" i="12"/>
  <c r="G103" i="12"/>
  <c r="I103" i="12"/>
  <c r="K103" i="12"/>
  <c r="M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I113" i="12"/>
  <c r="K113" i="12"/>
  <c r="M113" i="12"/>
  <c r="O113" i="12"/>
  <c r="Q113" i="12"/>
  <c r="V113" i="12"/>
  <c r="G116" i="12"/>
  <c r="I116" i="12"/>
  <c r="K116" i="12"/>
  <c r="M116" i="12"/>
  <c r="O116" i="12"/>
  <c r="Q116" i="12"/>
  <c r="V116" i="12"/>
  <c r="G118" i="12"/>
  <c r="I118" i="12"/>
  <c r="K118" i="12"/>
  <c r="M118" i="12"/>
  <c r="O118" i="12"/>
  <c r="Q118" i="12"/>
  <c r="V118" i="12"/>
  <c r="G120" i="12"/>
  <c r="M120" i="12" s="1"/>
  <c r="I120" i="12"/>
  <c r="K120" i="12"/>
  <c r="O120" i="12"/>
  <c r="Q120" i="12"/>
  <c r="V120" i="12"/>
  <c r="G124" i="12"/>
  <c r="I124" i="12"/>
  <c r="K124" i="12"/>
  <c r="M124" i="12"/>
  <c r="O124" i="12"/>
  <c r="Q124" i="12"/>
  <c r="V124" i="12"/>
  <c r="G128" i="12"/>
  <c r="I128" i="12"/>
  <c r="K128" i="12"/>
  <c r="M128" i="12"/>
  <c r="O128" i="12"/>
  <c r="Q128" i="12"/>
  <c r="V128" i="12"/>
  <c r="G130" i="12"/>
  <c r="I130" i="12"/>
  <c r="K130" i="12"/>
  <c r="M130" i="12"/>
  <c r="O130" i="12"/>
  <c r="Q130" i="12"/>
  <c r="V130" i="12"/>
  <c r="G132" i="12"/>
  <c r="M132" i="12" s="1"/>
  <c r="I132" i="12"/>
  <c r="K132" i="12"/>
  <c r="O132" i="12"/>
  <c r="Q132" i="12"/>
  <c r="V132" i="12"/>
  <c r="G134" i="12"/>
  <c r="I134" i="12"/>
  <c r="K134" i="12"/>
  <c r="M134" i="12"/>
  <c r="O134" i="12"/>
  <c r="Q134" i="12"/>
  <c r="V134" i="12"/>
  <c r="G136" i="12"/>
  <c r="I136" i="12"/>
  <c r="K136" i="12"/>
  <c r="M136" i="12"/>
  <c r="O136" i="12"/>
  <c r="Q136" i="12"/>
  <c r="V136" i="12"/>
  <c r="G138" i="12"/>
  <c r="I138" i="12"/>
  <c r="K138" i="12"/>
  <c r="M138" i="12"/>
  <c r="O138" i="12"/>
  <c r="Q138" i="12"/>
  <c r="V138" i="12"/>
  <c r="G140" i="12"/>
  <c r="M140" i="12" s="1"/>
  <c r="I140" i="12"/>
  <c r="K140" i="12"/>
  <c r="O140" i="12"/>
  <c r="Q140" i="12"/>
  <c r="V140" i="12"/>
  <c r="G143" i="12"/>
  <c r="M143" i="12" s="1"/>
  <c r="I143" i="12"/>
  <c r="K143" i="12"/>
  <c r="O143" i="12"/>
  <c r="Q143" i="12"/>
  <c r="V143" i="12"/>
  <c r="G145" i="12"/>
  <c r="M145" i="12" s="1"/>
  <c r="I145" i="12"/>
  <c r="K145" i="12"/>
  <c r="O145" i="12"/>
  <c r="Q145" i="12"/>
  <c r="V145" i="12"/>
  <c r="G147" i="12"/>
  <c r="M147" i="12" s="1"/>
  <c r="I147" i="12"/>
  <c r="K147" i="12"/>
  <c r="O147" i="12"/>
  <c r="Q147" i="12"/>
  <c r="V147" i="12"/>
  <c r="G150" i="12"/>
  <c r="O150" i="12"/>
  <c r="G151" i="12"/>
  <c r="I151" i="12"/>
  <c r="I150" i="12" s="1"/>
  <c r="K151" i="12"/>
  <c r="M151" i="12"/>
  <c r="O151" i="12"/>
  <c r="Q151" i="12"/>
  <c r="Q150" i="12" s="1"/>
  <c r="V151" i="12"/>
  <c r="V150" i="12" s="1"/>
  <c r="G152" i="12"/>
  <c r="I152" i="12"/>
  <c r="K152" i="12"/>
  <c r="K150" i="12" s="1"/>
  <c r="M152" i="12"/>
  <c r="O152" i="12"/>
  <c r="Q152" i="12"/>
  <c r="V152" i="12"/>
  <c r="G153" i="12"/>
  <c r="I153" i="12"/>
  <c r="K153" i="12"/>
  <c r="M153" i="12"/>
  <c r="O153" i="12"/>
  <c r="Q153" i="12"/>
  <c r="V153" i="12"/>
  <c r="G154" i="12"/>
  <c r="M154" i="12" s="1"/>
  <c r="I154" i="12"/>
  <c r="K154" i="12"/>
  <c r="O154" i="12"/>
  <c r="Q154" i="12"/>
  <c r="V154" i="12"/>
  <c r="G155" i="12"/>
  <c r="I155" i="12"/>
  <c r="K155" i="12"/>
  <c r="M155" i="12"/>
  <c r="O155" i="12"/>
  <c r="Q155" i="12"/>
  <c r="V155" i="12"/>
  <c r="AE157" i="12"/>
  <c r="I20" i="1"/>
  <c r="I19" i="1"/>
  <c r="I18" i="1"/>
  <c r="I17" i="1"/>
  <c r="I16" i="1"/>
  <c r="G44" i="1"/>
  <c r="G25" i="1" s="1"/>
  <c r="H44" i="1"/>
  <c r="J28" i="1"/>
  <c r="J26" i="1"/>
  <c r="G38" i="1"/>
  <c r="F38" i="1"/>
  <c r="J23" i="1"/>
  <c r="J24" i="1"/>
  <c r="J25" i="1"/>
  <c r="J27" i="1"/>
  <c r="E24" i="1"/>
  <c r="G24" i="1"/>
  <c r="E26" i="1"/>
  <c r="G26" i="1"/>
  <c r="I63" i="1" l="1"/>
  <c r="J62" i="1" s="1"/>
  <c r="J55" i="1"/>
  <c r="A27" i="1"/>
  <c r="M34" i="13"/>
  <c r="M57" i="13"/>
  <c r="M8" i="13"/>
  <c r="M37" i="13"/>
  <c r="G57" i="13"/>
  <c r="G48" i="13"/>
  <c r="G37" i="13"/>
  <c r="G8" i="13"/>
  <c r="M80" i="12"/>
  <c r="M8" i="12"/>
  <c r="M150" i="12"/>
  <c r="AF157" i="12"/>
  <c r="M39" i="12"/>
  <c r="M38" i="12" s="1"/>
  <c r="M58" i="12"/>
  <c r="M55" i="12" s="1"/>
  <c r="I21" i="1"/>
  <c r="J56" i="1"/>
  <c r="J57" i="1"/>
  <c r="J58" i="1"/>
  <c r="J59" i="1"/>
  <c r="J60" i="1"/>
  <c r="J61" i="1"/>
  <c r="J43" i="1"/>
  <c r="J41" i="1"/>
  <c r="J39" i="1"/>
  <c r="J44" i="1" s="1"/>
  <c r="J42" i="1"/>
  <c r="J63" i="1" l="1"/>
  <c r="A28" i="1"/>
  <c r="G28" i="1"/>
  <c r="G27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Notebook PDEP</author>
  </authors>
  <commentList>
    <comment ref="S6" authorId="0" shapeId="0" xr:uid="{33A8C9F8-4412-4B55-9601-096652EE2FB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D127EA9-5650-4B97-AFD9-2E46151B399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Notebook PDEP</author>
  </authors>
  <commentList>
    <comment ref="S6" authorId="0" shapeId="0" xr:uid="{EE86520B-ED3D-49F9-AFC6-797B4EEFFE7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CA68ADC-431F-42EF-B3F8-D2F207CD620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<sst xmlns="http://schemas.openxmlformats.org/spreadsheetml/2006/main" count="1342" uniqueCount="374">
  <si>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</si>
  <si>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</si>
  <si>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</si>
  <si>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</si>
  <si>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</si>
  <si>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</si>
  <si>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</si>
  <si>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</si>
  <si>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</si>
  <si>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</si>
  <si>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</si>
  <si>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</si>
  <si>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</si>
  <si>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</si>
  <si>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</si>
  <si>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</si>
  <si>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</si>
  <si>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</si>
  <si>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</si>
  <si>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</si>
  <si>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</si>
  <si>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</si>
  <si>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</si>
  <si>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</si>
  <si>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</si>
  <si>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</si>
  <si>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</si>
  <si>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</si>
  <si>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</si>
  <si>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</si>
  <si>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</si>
  <si>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</si>
  <si>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</si>
  <si>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</si>
  <si>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</si>
  <si>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</si>
  <si>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</si>
  <si>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</si>
  <si>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</si>
  <si>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</si>
  <si>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</si>
  <si>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</si>
  <si>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</si>
  <si>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00001</t>
  </si>
  <si>
    <t>Obnova VO na ulicích Hornická, Mánesova, a Jamborova v Tišnově</t>
  </si>
  <si>
    <t>Stavba</t>
  </si>
  <si>
    <t>Stavební objekt</t>
  </si>
  <si>
    <t>02</t>
  </si>
  <si>
    <t>SO2 - Obnova VO jižní část</t>
  </si>
  <si>
    <t>01</t>
  </si>
  <si>
    <t>Neuznatelné náklady</t>
  </si>
  <si>
    <t>2</t>
  </si>
  <si>
    <t>Uznatelné náklady</t>
  </si>
  <si>
    <t>Celkem za stavbu</t>
  </si>
  <si>
    <t>CZK</t>
  </si>
  <si>
    <t>#POPS</t>
  </si>
  <si>
    <t>Popis stavby: 00001 - Obnova VO na ulicích Hornická, Mánesova, a Jamborova v Tišnově</t>
  </si>
  <si>
    <t>#POPO</t>
  </si>
  <si>
    <t>Popis objektu: 02 - SO2 - Obnova VO jižní část</t>
  </si>
  <si>
    <t>#POPR</t>
  </si>
  <si>
    <t>Popis rozpočtu: 01 - Neuznatelné náklady</t>
  </si>
  <si>
    <t>Popis rozpočtu: 2 - Uznatelné náklady</t>
  </si>
  <si>
    <t>Rekapitulace dílů</t>
  </si>
  <si>
    <t>Typ dílu</t>
  </si>
  <si>
    <t>_1</t>
  </si>
  <si>
    <t>Materiál</t>
  </si>
  <si>
    <t>1</t>
  </si>
  <si>
    <t>Zemní práce</t>
  </si>
  <si>
    <t>41</t>
  </si>
  <si>
    <t>Demontáž stávajícího zařízení</t>
  </si>
  <si>
    <t>900</t>
  </si>
  <si>
    <t>HZS</t>
  </si>
  <si>
    <t>M21</t>
  </si>
  <si>
    <t>Elektromontáže</t>
  </si>
  <si>
    <t>M46</t>
  </si>
  <si>
    <t>Zemní práce při montážích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</si>
  <si>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</si>
  <si>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</si>
  <si>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</si>
  <si>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</si>
  <si>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</si>
  <si>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</si>
  <si>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</si>
  <si>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</si>
  <si>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</si>
  <si>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</si>
  <si>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</si>
  <si>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</si>
  <si>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</si>
  <si>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</si>
  <si>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</si>
  <si>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</si>
  <si>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</si>
  <si>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</si>
  <si>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</si>
  <si>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</si>
  <si>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</si>
  <si>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</si>
  <si>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</si>
  <si>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</si>
  <si>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</si>
  <si>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</si>
  <si>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</si>
  <si>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</si>
  <si>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</si>
  <si>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</si>
  <si>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</si>
  <si>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2T</t>
  </si>
  <si>
    <t>stožár ocelový , ochranná manžeta, průměr 133mm</t>
  </si>
  <si>
    <t xml:space="preserve">ks    </t>
  </si>
  <si>
    <t>Vlastní</t>
  </si>
  <si>
    <t>Indiv</t>
  </si>
  <si>
    <t>Specifikace</t>
  </si>
  <si>
    <t>Běžná</t>
  </si>
  <si>
    <t>POL3_0</t>
  </si>
  <si>
    <t>316735702-1T</t>
  </si>
  <si>
    <t>Stožár osvětlovací uliční stupňovitý, užitná výška 6,2m, UZMA 8 - 133/108/89</t>
  </si>
  <si>
    <t>kus</t>
  </si>
  <si>
    <t>316735703R</t>
  </si>
  <si>
    <t>stožár ocelový osvětlovací; stupňovitý-vícekrát odstupňovaný, bezpaticový; zapuštěný do země; výška = 5,0 m; zapuštěná hloubka = 0,6 m; horní pr. 60 mm; střední pr. 89 mm; spodní pr. 133 mm; výška celk. L = 5,6 m; zatížení 30 kg</t>
  </si>
  <si>
    <t>SPCM</t>
  </si>
  <si>
    <t>RTS 23/ II</t>
  </si>
  <si>
    <t>31677839121-2T</t>
  </si>
  <si>
    <t>Výložník pozinkovaný dvouramenný, UZA 2 - 1000/180</t>
  </si>
  <si>
    <t>31677839121-3T</t>
  </si>
  <si>
    <t>Výložník pozinkovaný, UZA 1 - 1000</t>
  </si>
  <si>
    <t>31678616-2T</t>
  </si>
  <si>
    <t>Rozvodnice stožárová 722-27/N, IP20</t>
  </si>
  <si>
    <t>31678616T</t>
  </si>
  <si>
    <t>Rozvodnice stožárová 721-27/N, IP20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</si>
  <si>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</si>
  <si>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</si>
  <si>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m</t>
  </si>
  <si>
    <t>použití -30 až 70 °C; max.provoz.teplota při zkratu 160 °C; min.teplota pokládky -5 °C; průřez vodiče 1,5 mm2; samozhášivý; odolnost vůči UV záření; barva pláště černá</t>
  </si>
  <si>
    <t>POP</t>
  </si>
  <si>
    <t>45,5+110</t>
  </si>
  <si>
    <t>VV</t>
  </si>
  <si>
    <t>34111038R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</si>
  <si>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záření; barva pláště černá</t>
  </si>
  <si>
    <t>použití -30 až 70 °C; max.provoz.teplota při zkratu 160 °C; min.teplota pokládky -5 °C; průřez vodiče 2,5 mm2; samozhášivý; odolnost vůči UV záření; barva pláště černá</t>
  </si>
  <si>
    <t>34111076R</t>
  </si>
  <si>
    <t>kabel CYKY; instalační; pro pevné uložení ve vnitřních a venk.prostorách v zemi, betonu; Cu plné holé jádro, tvar jádra RE-kulatý jednodrát; počet a průřez žil 4x10mm2; počet žil 4; teplota použití -30 až 70 °C; max.provoz.teplota při zkratu 160 °C; min.teplota pokládky -5 °C; průřez vodiče 10,0 mm2; samozhášivý; odolnost vůči UV záření; barva pláště černá</t>
  </si>
  <si>
    <t>-30 až 70 °C; max.provoz.teplota při zkratu 160 °C; min.teplota pokládky -5 °C; průřez vodiče 10,0 mm2; samozhášivý; odolnost vůči UV záření; barva pláště černá</t>
  </si>
  <si>
    <t>34111080R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</si>
  <si>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t>
  </si>
  <si>
    <t>-30 až 70 °C; max.provoz.teplota při zkratu 160 °C; min.teplota pokládky -5 °C; průřez vodiče 16,0 mm2; samozhášivý; odolnost vůči UV záření; barva pláště černá</t>
  </si>
  <si>
    <t>345711316R</t>
  </si>
  <si>
    <t>trubka ocelová, elektroinstalační; mat. bez závitu, lakovaná; vnější pr.= 50,0 mm; vnitřní pr.= 47,6 mm; mech.odolnost vysoká; mezní hodnota zatížení 1250 N/5 cm; teplot.rozsah -45 až 250 °C; použití: pro mechanickou ochranu vodičů a kabelů, z jedné strany osazena spojkou; délka l = 3 m</t>
  </si>
  <si>
    <t>použití: pro mechanickou ochranu vodičů a kabelů, z jedné strany osazena spojkou; délka l = 3 m</t>
  </si>
  <si>
    <t>3457114701R</t>
  </si>
  <si>
    <t>trubka kabelová ohebná dvouplášťová korugovaná chránička; vnější plášť z HDPE, vnitřní z LDPE; vnější pr.= 50,0 mm; vnitřní pr.= 41,0 mm; mezní hodnota zatížení 450 N/5 cm; teplot.rozsah -45 až 60 °C; stupeň hořlavosti A1; mat. bezhalogenový; IP 40, při použití těsnicího kroužku IP 67</t>
  </si>
  <si>
    <t>60 °C; stupeň hořlavosti A1; mat. bezhalogenový; IP 40, při použití těsnicího kroužku IP 67</t>
  </si>
  <si>
    <t>3457114812R</t>
  </si>
  <si>
    <t>trubka kabelová jednoplášťová chránička; ohebná, podélné drážkování, vnitřní stěnu lze natřít speciálním olejem; vnější pr.= 40,0 mm; vnitřní pr.= 33,0 mm; mezní hodnota zatížení 750 N/20 cm; teplot.rozsah -5 až 50 °C; stupeň hořlavosti A1; mat. HDPE, bezhalogenová</t>
  </si>
  <si>
    <t>teplot.rozsah -5 až 50 °C; stupeň hořlavosti A1; mat. HDPE, bezhalogenová</t>
  </si>
  <si>
    <t>3484120101-40T</t>
  </si>
  <si>
    <t>Svítidlo venkovní LED, typ B</t>
  </si>
  <si>
    <t>3484120101-42T</t>
  </si>
  <si>
    <t>Svítidlo venkovní LED, typ A</t>
  </si>
  <si>
    <t>35432387-2T</t>
  </si>
  <si>
    <t>Spojka kabelová</t>
  </si>
  <si>
    <t>357116411-21T</t>
  </si>
  <si>
    <t>Rozvaděč rozpojovací, RF4:4/NK, plastová v pilíři</t>
  </si>
  <si>
    <t>371201307R</t>
  </si>
  <si>
    <t>kabel horizontáln Cat6A U-FTP</t>
  </si>
  <si>
    <t>59212021R</t>
  </si>
  <si>
    <t>žlab kabelový beton; l = 1000,0 mm; š = 170 mm; š 1 = 100 mm; h = 140,0 mm; h 1 = 105 mm; beton C 25/30; XF1</t>
  </si>
  <si>
    <t>59213344R</t>
  </si>
  <si>
    <t>poklop kabelového žlabu l = 500,0 mm; š = 160 mm; tl = 35,0 mm; beton C 25/30; XF1</t>
  </si>
  <si>
    <t>199000002R00</t>
  </si>
  <si>
    <t>Poplatky za skládku horniny 1- 4, skupina 17 05 04 z Katalogu odpadů</t>
  </si>
  <si>
    <t>m3</t>
  </si>
  <si>
    <t>800-1</t>
  </si>
  <si>
    <t>Práce</t>
  </si>
  <si>
    <t>POL1_</t>
  </si>
  <si>
    <t>A: : 672*0,35*0,15</t>
  </si>
  <si>
    <t>C: : 61*0,35*0,15+61*0,75*0,15</t>
  </si>
  <si>
    <t>E: : 114,5*0,35*0,15+114,5*0,55*0,1+114,5*0,75*0,05</t>
  </si>
  <si>
    <t>I: : 5,5*0,35*0,15+5,5*0,7*0,1</t>
  </si>
  <si>
    <t>460600001R00</t>
  </si>
  <si>
    <t>Naložení a odvoz zeminy</t>
  </si>
  <si>
    <t>POL1_1</t>
  </si>
  <si>
    <t>I: : 5,5*0,9*0,21</t>
  </si>
  <si>
    <t>460600001RT8</t>
  </si>
  <si>
    <t>Naložení a odvoz zeminy, odvoz na vzdálenost 10000 m</t>
  </si>
  <si>
    <t>1990000021T00</t>
  </si>
  <si>
    <t>Poplatek za skládku suti (asfalt, beton)</t>
  </si>
  <si>
    <t xml:space="preserve">t     </t>
  </si>
  <si>
    <t>OPN</t>
  </si>
  <si>
    <t>POL13_0</t>
  </si>
  <si>
    <t>I: : 5,5*0,9*0,21*2</t>
  </si>
  <si>
    <t>210202111R00</t>
  </si>
  <si>
    <t>Montáž svítidla veřejného osvětlení, na výložník</t>
  </si>
  <si>
    <t xml:space="preserve">hod   </t>
  </si>
  <si>
    <t>210010123R00</t>
  </si>
  <si>
    <t>Montáž trubky  ochranné, polyetylenové, DN do 47 mm, volně uložené</t>
  </si>
  <si>
    <t>1116+76</t>
  </si>
  <si>
    <t>210100001R00</t>
  </si>
  <si>
    <t>Ukončení vodičů  v rozvaděči včetně zapojení a vodičové koncovky,  , průřez do 2,5 mm2</t>
  </si>
  <si>
    <t>210100002R00</t>
  </si>
  <si>
    <t>Ukončení vodičů  v rozvaděči včetně zapojení a vodičové koncovky,  , průřez do 6 mm2</t>
  </si>
  <si>
    <t>210100003R00</t>
  </si>
  <si>
    <t>Ukončení vodičů  v rozvaděči včetně zapojení a vodičové koncovky,  , průřez do 16 mm2</t>
  </si>
  <si>
    <t>210204011R00</t>
  </si>
  <si>
    <t xml:space="preserve">Montáž stožáru veřejného osvětlení uličního, ocelového, délky do 12 m,  </t>
  </si>
  <si>
    <t>Montáž stožárů, jejich rozvoz po trase, postavení, vyrovnání a definitivní zajištění v základu.</t>
  </si>
  <si>
    <t>210204201R00</t>
  </si>
  <si>
    <t>Montáž stožárové elektrovýzbroje pro 1 okruh</t>
  </si>
  <si>
    <t>Montáž stožárové rozvodnice, montáže kabelu mezi rozvodnicí a vlastním svítidlem včetně jeho ukončení a zapojení v rozvodnici. U stožárů typu Ž je v položce zakalkulováno i zapojení dotykové spojky.</t>
  </si>
  <si>
    <t>210204202R00</t>
  </si>
  <si>
    <t>Montáž stožárové elektrovýzbroje pro 2 okruhy</t>
  </si>
  <si>
    <t>210220022RT1</t>
  </si>
  <si>
    <t>Montáž uzemňovacího vedení v zemi, včetně svorek, propojení a izolace spojů, z drátů ocelových pozinkovaných  (FeZn),  , včetně dodávky drátu průměru 10 mm</t>
  </si>
  <si>
    <t>včetně montáže svorek spojovacích, odbočných, upevňovacích a spojovacího materiálu.</t>
  </si>
  <si>
    <t>210800628RT1</t>
  </si>
  <si>
    <t>Montáž vodiče H07V-K (CYA), 16 mm2, uloženého volně, včetně dodávky vodiče</t>
  </si>
  <si>
    <t>210810005R00</t>
  </si>
  <si>
    <t>Montáž kabelu CYKY 750 V, 3 x 1,5 mm2, volně uloženého</t>
  </si>
  <si>
    <t>413,5-258</t>
  </si>
  <si>
    <t>210810006R00</t>
  </si>
  <si>
    <t>Montáž kabelu CYKY 750 V, 3 x 2,5 mm2, volně uloženého</t>
  </si>
  <si>
    <t>210810013R00</t>
  </si>
  <si>
    <t>Montáž kabelu CYKY 750 V, 4 x 10 mm2, volně uloženého</t>
  </si>
  <si>
    <t>210810014R00</t>
  </si>
  <si>
    <t>Montáž kabelu CYKY 750 V, 4 x 16 mm2, volně uloženého</t>
  </si>
  <si>
    <t>222280214R00</t>
  </si>
  <si>
    <t>Kabel UTP/FTP kat.5e v trubkách</t>
  </si>
  <si>
    <t>650106311R00</t>
  </si>
  <si>
    <t>Svítidla jednoramenné, do 35 kg</t>
  </si>
  <si>
    <t>M65</t>
  </si>
  <si>
    <t>10010T</t>
  </si>
  <si>
    <t>Bužírka smršťovací SB/SBF-3 ŽZ</t>
  </si>
  <si>
    <t>180456170400R</t>
  </si>
  <si>
    <t>Montážní plošina na autopod. MP13-1 (A 30)</t>
  </si>
  <si>
    <t>Sh</t>
  </si>
  <si>
    <t>STROJ</t>
  </si>
  <si>
    <t>Stroj</t>
  </si>
  <si>
    <t>POL6_0</t>
  </si>
  <si>
    <t>113106121R00</t>
  </si>
  <si>
    <t>Rozebrání komunikací pro pěší s jakýmkoliv ložem a výplní spár  z betonových nebo kameninových dlaždic nebo tvarovek</t>
  </si>
  <si>
    <t>m2</t>
  </si>
  <si>
    <t>822-1</t>
  </si>
  <si>
    <t>s přemístěním hmot na skládku na vzdálenost do 3 m nebo s naložením na dopravní prostředek</t>
  </si>
  <si>
    <t>SPI</t>
  </si>
  <si>
    <t>E: : 114,5*0,75</t>
  </si>
  <si>
    <t>141721101R00</t>
  </si>
  <si>
    <t>Řízené protlačení a vtažení trub PE v hornině 1 - 4 průměru do 110 mm</t>
  </si>
  <si>
    <t>Horizontálně řízené vrtání, vtažení potrubí na principu rozplavování a rozrušování zeminy pomocí vysokotlaké směsi vody a bentonitu. Případné svařování vtahovaného potrubí.</t>
  </si>
  <si>
    <t>567122114R00</t>
  </si>
  <si>
    <t>Podklad z kameniva zpevněného cementem SC C8/10, tloušťka po zhutnění 150 mm</t>
  </si>
  <si>
    <t>bez dilatačních spár, s rozprostřením a zhutněním, ošetřením povrchu podkladu vodou</t>
  </si>
  <si>
    <t>I: : 5,5*0,9</t>
  </si>
  <si>
    <t>578141111R00</t>
  </si>
  <si>
    <t>Litý asfalt z kameniva v pruhu šířky do 3 m, jemnozrnný, tloušťky 40 mm</t>
  </si>
  <si>
    <t>z kameniva těženého nebo drceného s rozprostřením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</si>
  <si>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</si>
  <si>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</si>
  <si>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</si>
  <si>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460010024RT3</t>
  </si>
  <si>
    <t>Vytýčení kabelové trasy v zastavěném prostoru, délka trasy do 1000 m</t>
  </si>
  <si>
    <t>km</t>
  </si>
  <si>
    <t>460030073RT1</t>
  </si>
  <si>
    <t>Bourání živičných povrchů tl. vrstvy 10 - 15 cm, v ploše do 5 m2</t>
  </si>
  <si>
    <t>460030081RT3</t>
  </si>
  <si>
    <t>Řezání spáry v asfaltu nebo betonu, v tloušťce vrstvy do 8-10 cm</t>
  </si>
  <si>
    <t>I: : 5,5*2</t>
  </si>
  <si>
    <t>460050703RT1</t>
  </si>
  <si>
    <t>Jáma do 2 m3 pro stožár veřejného osvětlení, hor.3, ruční výkop jámy</t>
  </si>
  <si>
    <t>stožáry do 6m: : 7*(1,2*0,6*0,6)</t>
  </si>
  <si>
    <t>stožáry do 10m: : 8*(1,7*0,8*0,8)</t>
  </si>
  <si>
    <t>460100034R00</t>
  </si>
  <si>
    <t>Pouzdrový základ "Zelený utopenec" 800x800, v.700</t>
  </si>
  <si>
    <t>460120002RT1</t>
  </si>
  <si>
    <t>Zához jámy, hornina třídy 3 - 4, upěchování a úprava povrchu</t>
  </si>
  <si>
    <t>2*1,5*1,2*1</t>
  </si>
  <si>
    <t>460200143RT1</t>
  </si>
  <si>
    <t>Výkop kabelové rýhy 35/60 cm  hor.3, strojní výkop rýhy</t>
  </si>
  <si>
    <t>E: : 40</t>
  </si>
  <si>
    <t>460200143RT2</t>
  </si>
  <si>
    <t>Výkop kabelové rýhy 35/60 cm  hor.3, ruční výkop rýhy</t>
  </si>
  <si>
    <t>E: : 114,5-40</t>
  </si>
  <si>
    <t>460200163RT1</t>
  </si>
  <si>
    <t>Výkop kabelové rýhy 35/80 cm  hor.3, strojní výkop rýhy</t>
  </si>
  <si>
    <t>A: : 280</t>
  </si>
  <si>
    <t>460200163RT2</t>
  </si>
  <si>
    <t>Výkop kabelové rýhy 35/80 cm  hor.3, ruční výkop rýhy</t>
  </si>
  <si>
    <t>A: : 672-280</t>
  </si>
  <si>
    <t>C: : 61</t>
  </si>
  <si>
    <t>460200263RT2</t>
  </si>
  <si>
    <t>Výkop kabelové rýhy 50/80 cm  hor.3, ruční výkop rýhy</t>
  </si>
  <si>
    <t>I: : 5,5</t>
  </si>
  <si>
    <t>460420001RT3</t>
  </si>
  <si>
    <t>Zřízení kabel. lože v rýze š. do 65 cm ze zeminy, lože tloušťky 15 cm</t>
  </si>
  <si>
    <t>460420018RT1</t>
  </si>
  <si>
    <t>Zřízení kabelového lože v rýze š.do 35 cm z písku, tloušťka vrstvy 15 cm</t>
  </si>
  <si>
    <t>A: : 672</t>
  </si>
  <si>
    <t>E: : 114,5</t>
  </si>
  <si>
    <t>460490012RT1</t>
  </si>
  <si>
    <t>Fólie výstražná z PVC, šířka 33 cm, fólie PVC šířka 33 cm</t>
  </si>
  <si>
    <t>460570103R00</t>
  </si>
  <si>
    <t>Zához rýhy 35/20 cm, hornina třídy 3, se zhutněním</t>
  </si>
  <si>
    <t>460570143R00</t>
  </si>
  <si>
    <t>Zához rýhy 35/60 cm, hornina třídy 3, se zhutněním</t>
  </si>
  <si>
    <t>460570223R00</t>
  </si>
  <si>
    <t>Zához rýhy 50/40 cm, hornina třídy 3, se zhutněním</t>
  </si>
  <si>
    <t>460570263R00</t>
  </si>
  <si>
    <t>Zához rýhy 50/80 cm, hornina třídy 3, se zhutněním</t>
  </si>
  <si>
    <t>460620006RT1</t>
  </si>
  <si>
    <t>Osetí povrchu trávou, včetně dodávky osiva</t>
  </si>
  <si>
    <t>A: : 672*0,5</t>
  </si>
  <si>
    <t>460620013R00</t>
  </si>
  <si>
    <t>Provizorní úprava terénu v přírodní hornině 3</t>
  </si>
  <si>
    <t>460650013RT2</t>
  </si>
  <si>
    <t>Podkladová vrstva ze štěrku tl.10 cm, ze štěrkodrti  tl. 10 cm</t>
  </si>
  <si>
    <t>E: : 114,5*0,55</t>
  </si>
  <si>
    <t>00</t>
  </si>
  <si>
    <t>Jáma do 2 m3 pro protlak, ruční výkop jámy</t>
  </si>
  <si>
    <t>58333665R</t>
  </si>
  <si>
    <t>kamenivo přírodní těžené frakce 22,0 až 32,0 mm; třída prané, kačírek</t>
  </si>
  <si>
    <t>RTS 23/ I</t>
  </si>
  <si>
    <t>C: : 61*(0,75*0,15)</t>
  </si>
  <si>
    <t>58922151R</t>
  </si>
  <si>
    <t>Beton čerstvý obyčejný; C 16/20; prostředí: X0; Dmax = 22 mm; S 2</t>
  </si>
  <si>
    <t>005111021R</t>
  </si>
  <si>
    <t>Vytyčení inženýrských sítí</t>
  </si>
  <si>
    <t>Soubor</t>
  </si>
  <si>
    <t>VRN</t>
  </si>
  <si>
    <t>POL99_8</t>
  </si>
  <si>
    <t>005121016R</t>
  </si>
  <si>
    <t>Vybudování zařízení staveniště pro JKSO 827</t>
  </si>
  <si>
    <t>005124010R</t>
  </si>
  <si>
    <t>Koordinační činnost</t>
  </si>
  <si>
    <t>005241020R</t>
  </si>
  <si>
    <t xml:space="preserve">Geodetické zaměření skutečného provedení  </t>
  </si>
  <si>
    <t>Montážní přirážka 3% na podružný materiál M21 a _1</t>
  </si>
  <si>
    <t>SUM</t>
  </si>
  <si>
    <t>END</t>
  </si>
  <si>
    <t>316735704-4T</t>
  </si>
  <si>
    <t>Stožár osvětlovací uliční K 5,5-133/89/60</t>
  </si>
  <si>
    <t>3167783911T</t>
  </si>
  <si>
    <t>Výložník pozinkovaný, SK 1/60-300</t>
  </si>
  <si>
    <t>31677839121-1T</t>
  </si>
  <si>
    <t>Výložník pozinkovaný, UZA 1 - 2000</t>
  </si>
  <si>
    <t>38-7-6</t>
  </si>
  <si>
    <t>413,5-45,5-110</t>
  </si>
  <si>
    <t>3484120101-41T</t>
  </si>
  <si>
    <t>Svítidlo venkovní LED, typ C</t>
  </si>
  <si>
    <t>POL3_</t>
  </si>
  <si>
    <t>3484120101-45T</t>
  </si>
  <si>
    <t>Svítidlo venkovní LED, typ F</t>
  </si>
  <si>
    <t>3484120101-46T</t>
  </si>
  <si>
    <t>Svítidlo venkovní LED, typ G</t>
  </si>
  <si>
    <t>LED svítidlo - typ D</t>
  </si>
  <si>
    <t>TUNGSRAM, 35W, 2700K</t>
  </si>
  <si>
    <t>120901121R00</t>
  </si>
  <si>
    <t>Bourání konstrukcí v odkopávkách a prokopávkách z betonu, prostého, pneumatickým kladivem</t>
  </si>
  <si>
    <t>korytech vodotečí, melioračních kanálech s přemístěním suti na hromady na vzdálenost do 20 m nebo s naložením na dopravní prostředek,</t>
  </si>
  <si>
    <t>20*0,5*0,6</t>
  </si>
  <si>
    <t>171156460100R</t>
  </si>
  <si>
    <t>Jeřáb automobilní .8,0MG AD 080 (PV3S)</t>
  </si>
  <si>
    <t>904      R00</t>
  </si>
  <si>
    <t>Hzs-zkousky v ramci montaz.praci</t>
  </si>
  <si>
    <t>h</t>
  </si>
  <si>
    <t>Prav.M</t>
  </si>
  <si>
    <t>POL10_</t>
  </si>
  <si>
    <t>905      R01</t>
  </si>
  <si>
    <t>Hzs-revize provoz.souboru a st.obj., Revize</t>
  </si>
  <si>
    <t>stožáry do 6m: : 9*(1,2*0,6*0,6)</t>
  </si>
  <si>
    <t>stožáry do 10m: : 16*(1,7*0,8*0,8)</t>
  </si>
  <si>
    <t>005231020-1T</t>
  </si>
  <si>
    <t>Provozní zkoušky pro optickou chráničku</t>
  </si>
  <si>
    <t>Doplněno</t>
  </si>
  <si>
    <t>005241010R</t>
  </si>
  <si>
    <t xml:space="preserve">Dokumentace skutečného provedení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</si>
</sst>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0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2I/FRRdhKgZUGiV5IHTt/CZx0CKDNtqh6Cj3iSRPsAu2YYdOD+1hRgzcaI7wT3YgBdXvCe1VE09W8obsgqFN8g==" saltValue="5MrK1lvpzWIazH1cVRizK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6"/>
  <sheetViews>
    <sheetView showGridLines="0" topLeftCell="B16" zoomScaleNormal="100" zoomScaleSheetLayoutView="75" workbookViewId="0">
      <selection activeCell="A29" sqref="A29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5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SUMIF(F55:F62,A16,I55:I62)+SUMIF(F55:F62,"PSU",I55:I62)</f>
        <v>0</v>
      </c>
      <c r="J16" s="85"/>
    </row>
    <row r="17" spans="1:10" ht="23.25" customHeight="1" x14ac:dyDescent="0.25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SUMIF(F55:F62,A17,I55:I62)</f>
        <v>0</v>
      </c>
      <c r="J17" s="85"/>
    </row>
    <row r="18" spans="1:10" ht="23.25" customHeight="1" x14ac:dyDescent="0.25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SUMIF(F55:F62,A18,I55:I62)</f>
        <v>0</v>
      </c>
      <c r="J18" s="85"/>
    </row>
    <row r="19" spans="1:10" ht="23.25" customHeight="1" x14ac:dyDescent="0.25">
      <c r="A19" s="197" t="s">
        <v>76</v>
      </c>
      <c r="B19" s="38" t="s">
        <v>27</v>
      </c>
      <c r="C19" s="62"/>
      <c r="D19" s="63"/>
      <c r="E19" s="83"/>
      <c r="F19" s="84"/>
      <c r="G19" s="83"/>
      <c r="H19" s="84"/>
      <c r="I19" s="83">
        <f>SUMIF(F55:F62,A19,I55:I62)</f>
        <v>0</v>
      </c>
      <c r="J19" s="85"/>
    </row>
    <row r="20" spans="1:10" ht="23.25" customHeight="1" x14ac:dyDescent="0.25">
      <c r="A20" s="197" t="s">
        <v>77</v>
      </c>
      <c r="B20" s="38" t="s">
        <v>28</v>
      </c>
      <c r="C20" s="62"/>
      <c r="D20" s="63"/>
      <c r="E20" s="83"/>
      <c r="F20" s="84"/>
      <c r="G20" s="83"/>
      <c r="H20" s="84"/>
      <c r="I20" s="83">
        <f>SUMIF(F55:F62,A20,I55:I62)</f>
        <v>0</v>
      </c>
      <c r="J20" s="85"/>
    </row>
    <row r="21" spans="1:10" ht="23.25" customHeight="1" x14ac:dyDescent="0.3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66" t="s">
        <v>23</v>
      </c>
      <c r="C28" s="167"/>
      <c r="D28" s="167"/>
      <c r="E28" s="168"/>
      <c r="F28" s="169"/>
      <c r="G28" s="170">
        <f>A27</f>
        <v>0</v>
      </c>
      <c r="H28" s="170"/>
      <c r="I28" s="170"/>
      <c r="J28" s="171" t="str">
        <f t="shared" si="0"/>
        <v>CZK</v>
      </c>
    </row>
    <row r="29" spans="1:10" ht="27.75" hidden="1" customHeight="1" thickBot="1" x14ac:dyDescent="0.3">
      <c r="A29" s="2"/>
      <c r="B29" s="166" t="s">
        <v>35</v>
      </c>
      <c r="C29" s="172"/>
      <c r="D29" s="172"/>
      <c r="E29" s="172"/>
      <c r="F29" s="173"/>
      <c r="G29" s="174">
        <f>ZakladDPHSni+DPHSni+ZakladDPHZakl+DPHZakl+Zaokrouhleni</f>
        <v>0</v>
      </c>
      <c r="H29" s="174"/>
      <c r="I29" s="174"/>
      <c r="J29" s="175" t="s">
        <v>54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5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3" t="s">
        <v>1</v>
      </c>
      <c r="J38" s="144" t="s">
        <v>0</v>
      </c>
    </row>
    <row r="39" spans="1:10" ht="25.5" hidden="1" customHeight="1" x14ac:dyDescent="0.25">
      <c r="A39" s="134">
        <v>1</v>
      </c>
      <c r="B39" s="145" t="s">
        <v>45</v>
      </c>
      <c r="C39" s="146"/>
      <c r="D39" s="146"/>
      <c r="E39" s="146"/>
      <c r="F39" s="147">
        <f>'02 01 Pol'!AE157+'02 2 Pol'!AE61</f>
        <v>0</v>
      </c>
      <c r="G39" s="148">
        <f>'02 01 Pol'!AF157+'02 2 Pol'!AF61</f>
        <v>0</v>
      </c>
      <c r="H39" s="149"/>
      <c r="I39" s="150">
        <f>F39+G39+H39</f>
        <v>0</v>
      </c>
      <c r="J39" s="151" t="str">
        <f>IF(_xlfn.SINGLE(CenaCelkemVypocet)=0,"",I39/_xlfn.SINGLE(CenaCelkemVypocet)*100)</f>
        <v/>
      </c>
    </row>
    <row r="40" spans="1:10" ht="25.5" customHeight="1" x14ac:dyDescent="0.25">
      <c r="A40" s="134">
        <v>2</v>
      </c>
      <c r="B40" s="152"/>
      <c r="C40" s="153" t="s">
        <v>46</v>
      </c>
      <c r="D40" s="153"/>
      <c r="E40" s="153"/>
      <c r="F40" s="154"/>
      <c r="G40" s="155"/>
      <c r="H40" s="155"/>
      <c r="I40" s="156"/>
      <c r="J40" s="157"/>
    </row>
    <row r="41" spans="1:10" ht="25.5" customHeight="1" x14ac:dyDescent="0.25">
      <c r="A41" s="134">
        <v>2</v>
      </c>
      <c r="B41" s="152" t="s">
        <v>47</v>
      </c>
      <c r="C41" s="153" t="s">
        <v>48</v>
      </c>
      <c r="D41" s="153"/>
      <c r="E41" s="153"/>
      <c r="F41" s="154">
        <f>'02 01 Pol'!AE157+'02 2 Pol'!AE61</f>
        <v>0</v>
      </c>
      <c r="G41" s="155">
        <f>'02 01 Pol'!AF157+'02 2 Pol'!AF61</f>
        <v>0</v>
      </c>
      <c r="H41" s="155"/>
      <c r="I41" s="156">
        <f>F41+G41+H41</f>
        <v>0</v>
      </c>
      <c r="J41" s="157" t="str">
        <f>IF(_xlfn.SINGLE(CenaCelkemVypocet)=0,"",I41/_xlfn.SINGLE(CenaCelkemVypocet)*100)</f>
        <v/>
      </c>
    </row>
    <row r="42" spans="1:10" ht="25.5" customHeight="1" x14ac:dyDescent="0.25">
      <c r="A42" s="134">
        <v>3</v>
      </c>
      <c r="B42" s="158" t="s">
        <v>49</v>
      </c>
      <c r="C42" s="146" t="s">
        <v>50</v>
      </c>
      <c r="D42" s="146"/>
      <c r="E42" s="146"/>
      <c r="F42" s="159">
        <f>'02 01 Pol'!AE157</f>
        <v>0</v>
      </c>
      <c r="G42" s="149">
        <f>'02 01 Pol'!AF157</f>
        <v>0</v>
      </c>
      <c r="H42" s="149"/>
      <c r="I42" s="150">
        <f>F42+G42+H42</f>
        <v>0</v>
      </c>
      <c r="J42" s="151" t="str">
        <f>IF(_xlfn.SINGLE(CenaCelkemVypocet)=0,"",I42/_xlfn.SINGLE(CenaCelkemVypocet)*100)</f>
        <v/>
      </c>
    </row>
    <row r="43" spans="1:10" ht="25.5" customHeight="1" x14ac:dyDescent="0.25">
      <c r="A43" s="134">
        <v>3</v>
      </c>
      <c r="B43" s="158" t="s">
        <v>51</v>
      </c>
      <c r="C43" s="146" t="s">
        <v>52</v>
      </c>
      <c r="D43" s="146"/>
      <c r="E43" s="146"/>
      <c r="F43" s="159">
        <f>'02 2 Pol'!AE61</f>
        <v>0</v>
      </c>
      <c r="G43" s="149">
        <f>'02 2 Pol'!AF61</f>
        <v>0</v>
      </c>
      <c r="H43" s="149"/>
      <c r="I43" s="150">
        <f>F43+G43+H43</f>
        <v>0</v>
      </c>
      <c r="J43" s="151" t="str">
        <f>IF(_xlfn.SINGLE(CenaCelkemVypocet)=0,"",I43/_xlfn.SINGLE(CenaCelkemVypocet)*100)</f>
        <v/>
      </c>
    </row>
    <row r="44" spans="1:10" ht="25.5" customHeight="1" x14ac:dyDescent="0.25">
      <c r="A44" s="134"/>
      <c r="B44" s="160" t="s">
        <v>53</v>
      </c>
      <c r="C44" s="161"/>
      <c r="D44" s="161"/>
      <c r="E44" s="161"/>
      <c r="F44" s="162">
        <f>SUMIF(A39:A43,"=1",F39:F43)</f>
        <v>0</v>
      </c>
      <c r="G44" s="163">
        <f>SUMIF(A39:A43,"=1",G39:G43)</f>
        <v>0</v>
      </c>
      <c r="H44" s="163">
        <f>SUMIF(A39:A43,"=1",H39:H43)</f>
        <v>0</v>
      </c>
      <c r="I44" s="164">
        <f>SUMIF(A39:A43,"=1",I39:I43)</f>
        <v>0</v>
      </c>
      <c r="J44" s="165">
        <f>SUMIF(A39:A43,"=1",J39:J43)</f>
        <v>0</v>
      </c>
    </row>
    <row r="46" spans="1:10" x14ac:dyDescent="0.25">
      <c r="A46" t="s">
        <v>55</v>
      </c>
      <c r="B46" t="s">
        <v>56</v>
      </c>
    </row>
    <row r="47" spans="1:10" x14ac:dyDescent="0.25">
      <c r="A47" t="s">
        <v>57</v>
      </c>
      <c r="B47" t="s">
        <v>58</v>
      </c>
    </row>
    <row r="48" spans="1:10" x14ac:dyDescent="0.25">
      <c r="A48" t="s">
        <v>59</v>
      </c>
      <c r="B48" t="s">
        <v>60</v>
      </c>
    </row>
    <row r="49" spans="1:10" x14ac:dyDescent="0.25">
      <c r="A49" t="s">
        <v>59</v>
      </c>
      <c r="B49" t="s">
        <v>61</v>
      </c>
    </row>
    <row r="52" spans="1:10" ht="15.5" x14ac:dyDescent="0.35">
      <c r="B52" s="176" t="s">
        <v>62</v>
      </c>
    </row>
    <row r="54" spans="1:10" ht="25.5" customHeight="1" x14ac:dyDescent="0.25">
      <c r="A54" s="178"/>
      <c r="B54" s="181" t="s">
        <v>17</v>
      </c>
      <c r="C54" s="181" t="s">
        <v>5</v>
      </c>
      <c r="D54" s="182"/>
      <c r="E54" s="182"/>
      <c r="F54" s="183" t="s">
        <v>63</v>
      </c>
      <c r="G54" s="183"/>
      <c r="H54" s="183"/>
      <c r="I54" s="183" t="s">
        <v>29</v>
      </c>
      <c r="J54" s="183" t="s">
        <v>0</v>
      </c>
    </row>
    <row r="55" spans="1:10" ht="36.75" customHeight="1" x14ac:dyDescent="0.25">
      <c r="A55" s="179"/>
      <c r="B55" s="184" t="s">
        <v>64</v>
      </c>
      <c r="C55" s="185" t="s">
        <v>65</v>
      </c>
      <c r="D55" s="186"/>
      <c r="E55" s="186"/>
      <c r="F55" s="193" t="s">
        <v>24</v>
      </c>
      <c r="G55" s="194"/>
      <c r="H55" s="194"/>
      <c r="I55" s="194">
        <f>'02 01 Pol'!G8+'02 2 Pol'!G8</f>
        <v>0</v>
      </c>
      <c r="J55" s="190" t="str">
        <f>IF(I63=0,"",I55/I63*100)</f>
        <v/>
      </c>
    </row>
    <row r="56" spans="1:10" ht="36.75" customHeight="1" x14ac:dyDescent="0.25">
      <c r="A56" s="179"/>
      <c r="B56" s="184" t="s">
        <v>66</v>
      </c>
      <c r="C56" s="185" t="s">
        <v>67</v>
      </c>
      <c r="D56" s="186"/>
      <c r="E56" s="186"/>
      <c r="F56" s="193" t="s">
        <v>24</v>
      </c>
      <c r="G56" s="194"/>
      <c r="H56" s="194"/>
      <c r="I56" s="194">
        <f>'02 01 Pol'!G38</f>
        <v>0</v>
      </c>
      <c r="J56" s="190" t="str">
        <f>IF(I63=0,"",I56/I63*100)</f>
        <v/>
      </c>
    </row>
    <row r="57" spans="1:10" ht="36.75" customHeight="1" x14ac:dyDescent="0.25">
      <c r="A57" s="179"/>
      <c r="B57" s="184" t="s">
        <v>68</v>
      </c>
      <c r="C57" s="185" t="s">
        <v>69</v>
      </c>
      <c r="D57" s="186"/>
      <c r="E57" s="186"/>
      <c r="F57" s="193" t="s">
        <v>24</v>
      </c>
      <c r="G57" s="194"/>
      <c r="H57" s="194"/>
      <c r="I57" s="194">
        <f>'02 01 Pol'!G53+'02 2 Pol'!G27</f>
        <v>0</v>
      </c>
      <c r="J57" s="190" t="str">
        <f>IF(I63=0,"",I57/I63*100)</f>
        <v/>
      </c>
    </row>
    <row r="58" spans="1:10" ht="36.75" customHeight="1" x14ac:dyDescent="0.25">
      <c r="A58" s="179"/>
      <c r="B58" s="184" t="s">
        <v>70</v>
      </c>
      <c r="C58" s="185" t="s">
        <v>71</v>
      </c>
      <c r="D58" s="186"/>
      <c r="E58" s="186"/>
      <c r="F58" s="193" t="s">
        <v>24</v>
      </c>
      <c r="G58" s="194"/>
      <c r="H58" s="194"/>
      <c r="I58" s="194">
        <f>'02 2 Pol'!G34</f>
        <v>0</v>
      </c>
      <c r="J58" s="190" t="str">
        <f>IF(I63=0,"",I58/I63*100)</f>
        <v/>
      </c>
    </row>
    <row r="59" spans="1:10" ht="36.75" customHeight="1" x14ac:dyDescent="0.25">
      <c r="A59" s="179"/>
      <c r="B59" s="184" t="s">
        <v>72</v>
      </c>
      <c r="C59" s="185" t="s">
        <v>73</v>
      </c>
      <c r="D59" s="186"/>
      <c r="E59" s="186"/>
      <c r="F59" s="193" t="s">
        <v>24</v>
      </c>
      <c r="G59" s="194"/>
      <c r="H59" s="194"/>
      <c r="I59" s="194">
        <f>'02 01 Pol'!G55+'02 2 Pol'!G37</f>
        <v>0</v>
      </c>
      <c r="J59" s="190" t="str">
        <f>IF(I63=0,"",I59/I63*100)</f>
        <v/>
      </c>
    </row>
    <row r="60" spans="1:10" ht="36.75" customHeight="1" x14ac:dyDescent="0.25">
      <c r="A60" s="179"/>
      <c r="B60" s="184" t="s">
        <v>74</v>
      </c>
      <c r="C60" s="185" t="s">
        <v>75</v>
      </c>
      <c r="D60" s="186"/>
      <c r="E60" s="186"/>
      <c r="F60" s="193" t="s">
        <v>24</v>
      </c>
      <c r="G60" s="194"/>
      <c r="H60" s="194"/>
      <c r="I60" s="194">
        <f>'02 01 Pol'!G80+'02 2 Pol'!G48</f>
        <v>0</v>
      </c>
      <c r="J60" s="190" t="str">
        <f>IF(I63=0,"",I60/I63*100)</f>
        <v/>
      </c>
    </row>
    <row r="61" spans="1:10" ht="36.75" customHeight="1" x14ac:dyDescent="0.25">
      <c r="A61" s="179"/>
      <c r="B61" s="184" t="s">
        <v>76</v>
      </c>
      <c r="C61" s="185" t="s">
        <v>27</v>
      </c>
      <c r="D61" s="186"/>
      <c r="E61" s="186"/>
      <c r="F61" s="193" t="s">
        <v>76</v>
      </c>
      <c r="G61" s="194"/>
      <c r="H61" s="194"/>
      <c r="I61" s="194">
        <f>'02 01 Pol'!G150</f>
        <v>0</v>
      </c>
      <c r="J61" s="190" t="str">
        <f>IF(I63=0,"",I61/I63*100)</f>
        <v/>
      </c>
    </row>
    <row r="62" spans="1:10" ht="36.75" customHeight="1" x14ac:dyDescent="0.25">
      <c r="A62" s="179"/>
      <c r="B62" s="184" t="s">
        <v>77</v>
      </c>
      <c r="C62" s="185" t="s">
        <v>28</v>
      </c>
      <c r="D62" s="186"/>
      <c r="E62" s="186"/>
      <c r="F62" s="193" t="s">
        <v>77</v>
      </c>
      <c r="G62" s="194"/>
      <c r="H62" s="194"/>
      <c r="I62" s="194">
        <f>'02 2 Pol'!G57</f>
        <v>0</v>
      </c>
      <c r="J62" s="190" t="str">
        <f>IF(I63=0,"",I62/I63*100)</f>
        <v/>
      </c>
    </row>
    <row r="63" spans="1:10" ht="25.5" customHeight="1" x14ac:dyDescent="0.25">
      <c r="A63" s="180"/>
      <c r="B63" s="187" t="s">
        <v>1</v>
      </c>
      <c r="C63" s="188"/>
      <c r="D63" s="189"/>
      <c r="E63" s="189"/>
      <c r="F63" s="195"/>
      <c r="G63" s="196"/>
      <c r="H63" s="196"/>
      <c r="I63" s="196">
        <f>SUM(I55:I62)</f>
        <v>0</v>
      </c>
      <c r="J63" s="191">
        <f>SUM(J55:J62)</f>
        <v>0</v>
      </c>
    </row>
    <row r="64" spans="1:10" x14ac:dyDescent="0.25">
      <c r="F64" s="133"/>
      <c r="G64" s="133"/>
      <c r="H64" s="133"/>
      <c r="I64" s="133"/>
      <c r="J64" s="192"/>
    </row>
    <row r="65" spans="6:10" x14ac:dyDescent="0.25">
      <c r="F65" s="133"/>
      <c r="G65" s="133"/>
      <c r="H65" s="133"/>
      <c r="I65" s="133"/>
      <c r="J65" s="192"/>
    </row>
    <row r="66" spans="6:10" x14ac:dyDescent="0.25">
      <c r="F66" s="133"/>
      <c r="G66" s="133"/>
      <c r="H66" s="133"/>
      <c r="I66" s="133"/>
      <c r="J66" s="192"/>
    </row>
  </sheetData>
  <sheetProtection algorithmName="SHA-512" hashValue="bw1iFMH3fpJ2z+yxp8TiZv9WZFICUVr7PUCo5oLnVjEpDBF/EGw9eBHedZ1iSo495rz/wCZhcatL+cah9b7N7A==" saltValue="9yFjhStx9dCDN5FSAgKld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9:E59"/>
    <mergeCell ref="C60:E60"/>
    <mergeCell ref="C61:E61"/>
    <mergeCell ref="C62:E62"/>
    <mergeCell ref="B44:E44"/>
    <mergeCell ref="C55:E55"/>
    <mergeCell ref="C56:E56"/>
    <mergeCell ref="C57:E57"/>
    <mergeCell ref="C58:E5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7" t="s">
        <v>6</v>
      </c>
      <c r="B1" s="107"/>
      <c r="C1" s="108"/>
      <c r="D1" s="107"/>
      <c r="E1" s="107"/>
      <c r="F1" s="107"/>
      <c r="G1" s="107"/>
    </row>
    <row r="2" spans="1:7" ht="25" customHeight="1" x14ac:dyDescent="0.25">
      <c r="A2" s="50" t="s">
        <v>7</v>
      </c>
      <c r="B2" s="49"/>
      <c r="C2" s="109"/>
      <c r="D2" s="109"/>
      <c r="E2" s="109"/>
      <c r="F2" s="109"/>
      <c r="G2" s="110"/>
    </row>
    <row r="3" spans="1:7" ht="25" customHeight="1" x14ac:dyDescent="0.25">
      <c r="A3" s="50" t="s">
        <v>8</v>
      </c>
      <c r="B3" s="49"/>
      <c r="C3" s="109"/>
      <c r="D3" s="109"/>
      <c r="E3" s="109"/>
      <c r="F3" s="109"/>
      <c r="G3" s="110"/>
    </row>
    <row r="4" spans="1:7" ht="25" customHeight="1" x14ac:dyDescent="0.25">
      <c r="A4" s="50" t="s">
        <v>9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sheetProtection algorithmName="SHA-512" hashValue="lw6K8rAmnpwT75P85mcXGiLR/MOqwslQnaMPU8Snkoy2arvmwrbwHUqHloJmrmA5CxaUL0euV85UQmpA+7JGLQ==" saltValue="47VYF+1336DL8JRid0qWs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761C9-6EB6-41F5-8F1B-7CB3F8CFA93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7" customWidth="1"/>
    <col min="3" max="3" width="63.1796875" style="177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7" width="0" hidden="1" customWidth="1"/>
    <col min="18" max="18" width="6.81640625" customWidth="1"/>
    <col min="20" max="25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8" t="s">
        <v>78</v>
      </c>
      <c r="B1" s="198"/>
      <c r="C1" s="198"/>
      <c r="D1" s="198"/>
      <c r="E1" s="198"/>
      <c r="F1" s="198"/>
      <c r="G1" s="198"/>
      <c r="AG1" t="s">
        <v>79</v>
      </c>
    </row>
    <row r="2" spans="1:60" ht="25" customHeight="1" x14ac:dyDescent="0.25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80</v>
      </c>
    </row>
    <row r="3" spans="1:60" ht="25" customHeight="1" x14ac:dyDescent="0.25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80</v>
      </c>
      <c r="AG3" t="s">
        <v>81</v>
      </c>
    </row>
    <row r="4" spans="1:60" ht="25" customHeight="1" x14ac:dyDescent="0.25">
      <c r="A4" s="203" t="s">
        <v>9</v>
      </c>
      <c r="B4" s="204" t="s">
        <v>49</v>
      </c>
      <c r="C4" s="205" t="s">
        <v>50</v>
      </c>
      <c r="D4" s="206"/>
      <c r="E4" s="206"/>
      <c r="F4" s="206"/>
      <c r="G4" s="207"/>
      <c r="AG4" t="s">
        <v>82</v>
      </c>
    </row>
    <row r="5" spans="1:60" x14ac:dyDescent="0.25">
      <c r="D5" s="10"/>
    </row>
    <row r="6" spans="1:60" ht="37.5" x14ac:dyDescent="0.25">
      <c r="A6" s="209" t="s">
        <v>83</v>
      </c>
      <c r="B6" s="211" t="s">
        <v>84</v>
      </c>
      <c r="C6" s="211" t="s">
        <v>85</v>
      </c>
      <c r="D6" s="210" t="s">
        <v>86</v>
      </c>
      <c r="E6" s="209" t="s">
        <v>87</v>
      </c>
      <c r="F6" s="208" t="s">
        <v>88</v>
      </c>
      <c r="G6" s="209" t="s">
        <v>29</v>
      </c>
      <c r="H6" s="212" t="s">
        <v>30</v>
      </c>
      <c r="I6" s="212" t="s">
        <v>89</v>
      </c>
      <c r="J6" s="212" t="s">
        <v>31</v>
      </c>
      <c r="K6" s="212" t="s">
        <v>90</v>
      </c>
      <c r="L6" s="212" t="s">
        <v>91</v>
      </c>
      <c r="M6" s="212" t="s">
        <v>92</v>
      </c>
      <c r="N6" s="212" t="s">
        <v>93</v>
      </c>
      <c r="O6" s="212" t="s">
        <v>94</v>
      </c>
      <c r="P6" s="212" t="s">
        <v>95</v>
      </c>
      <c r="Q6" s="212" t="s">
        <v>96</v>
      </c>
      <c r="R6" s="212" t="s">
        <v>97</v>
      </c>
      <c r="S6" s="212" t="s">
        <v>98</v>
      </c>
      <c r="T6" s="212" t="s">
        <v>99</v>
      </c>
      <c r="U6" s="212" t="s">
        <v>100</v>
      </c>
      <c r="V6" s="212" t="s">
        <v>101</v>
      </c>
      <c r="W6" s="212" t="s">
        <v>102</v>
      </c>
      <c r="X6" s="212" t="s">
        <v>103</v>
      </c>
      <c r="Y6" s="212" t="s">
        <v>104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ht="13" x14ac:dyDescent="0.25">
      <c r="A8" s="227" t="s">
        <v>105</v>
      </c>
      <c r="B8" s="228" t="s">
        <v>64</v>
      </c>
      <c r="C8" s="251" t="s">
        <v>65</v>
      </c>
      <c r="D8" s="229"/>
      <c r="E8" s="230"/>
      <c r="F8" s="231"/>
      <c r="G8" s="231">
        <f>SUMIF(AG9:AG37,"&lt;&gt;NOR",G9:G37)</f>
        <v>0</v>
      </c>
      <c r="H8" s="231"/>
      <c r="I8" s="231">
        <f>SUM(I9:I37)</f>
        <v>0</v>
      </c>
      <c r="J8" s="231"/>
      <c r="K8" s="231">
        <f>SUM(K9:K37)</f>
        <v>0</v>
      </c>
      <c r="L8" s="231"/>
      <c r="M8" s="231">
        <f>SUM(M9:M37)</f>
        <v>0</v>
      </c>
      <c r="N8" s="230"/>
      <c r="O8" s="230">
        <f>SUM(O9:O37)</f>
        <v>2.7699999999999996</v>
      </c>
      <c r="P8" s="230"/>
      <c r="Q8" s="230">
        <f>SUM(Q9:Q37)</f>
        <v>0</v>
      </c>
      <c r="R8" s="231"/>
      <c r="S8" s="231"/>
      <c r="T8" s="232"/>
      <c r="U8" s="226"/>
      <c r="V8" s="226">
        <f>SUM(V9:V37)</f>
        <v>0</v>
      </c>
      <c r="W8" s="226"/>
      <c r="X8" s="226"/>
      <c r="Y8" s="226"/>
      <c r="AG8" t="s">
        <v>106</v>
      </c>
    </row>
    <row r="9" spans="1:60" outlineLevel="1" x14ac:dyDescent="0.25">
      <c r="A9" s="241">
        <v>1</v>
      </c>
      <c r="B9" s="242" t="s">
        <v>107</v>
      </c>
      <c r="C9" s="252" t="s">
        <v>108</v>
      </c>
      <c r="D9" s="243" t="s">
        <v>109</v>
      </c>
      <c r="E9" s="244">
        <v>15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110</v>
      </c>
      <c r="T9" s="247" t="s">
        <v>111</v>
      </c>
      <c r="U9" s="223">
        <v>0</v>
      </c>
      <c r="V9" s="223">
        <f>ROUND(E9*U9,2)</f>
        <v>0</v>
      </c>
      <c r="W9" s="223"/>
      <c r="X9" s="223" t="s">
        <v>112</v>
      </c>
      <c r="Y9" s="223" t="s">
        <v>113</v>
      </c>
      <c r="Z9" s="213"/>
      <c r="AA9" s="213"/>
      <c r="AB9" s="213"/>
      <c r="AC9" s="213"/>
      <c r="AD9" s="213"/>
      <c r="AE9" s="213"/>
      <c r="AF9" s="213"/>
      <c r="AG9" s="213" t="s">
        <v>114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41">
        <v>2</v>
      </c>
      <c r="B10" s="242" t="s">
        <v>115</v>
      </c>
      <c r="C10" s="252" t="s">
        <v>116</v>
      </c>
      <c r="D10" s="243" t="s">
        <v>117</v>
      </c>
      <c r="E10" s="244">
        <v>8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4">
        <v>3.5999999999999997E-2</v>
      </c>
      <c r="O10" s="244">
        <f>ROUND(E10*N10,2)</f>
        <v>0.28999999999999998</v>
      </c>
      <c r="P10" s="244">
        <v>0</v>
      </c>
      <c r="Q10" s="244">
        <f>ROUND(E10*P10,2)</f>
        <v>0</v>
      </c>
      <c r="R10" s="246"/>
      <c r="S10" s="246" t="s">
        <v>110</v>
      </c>
      <c r="T10" s="247" t="s">
        <v>111</v>
      </c>
      <c r="U10" s="223">
        <v>0</v>
      </c>
      <c r="V10" s="223">
        <f>ROUND(E10*U10,2)</f>
        <v>0</v>
      </c>
      <c r="W10" s="223"/>
      <c r="X10" s="223" t="s">
        <v>112</v>
      </c>
      <c r="Y10" s="223" t="s">
        <v>113</v>
      </c>
      <c r="Z10" s="213"/>
      <c r="AA10" s="213"/>
      <c r="AB10" s="213"/>
      <c r="AC10" s="213"/>
      <c r="AD10" s="213"/>
      <c r="AE10" s="213"/>
      <c r="AF10" s="213"/>
      <c r="AG10" s="213" t="s">
        <v>114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30" outlineLevel="1" x14ac:dyDescent="0.25">
      <c r="A11" s="241">
        <v>3</v>
      </c>
      <c r="B11" s="242" t="s">
        <v>118</v>
      </c>
      <c r="C11" s="252" t="s">
        <v>119</v>
      </c>
      <c r="D11" s="243" t="s">
        <v>117</v>
      </c>
      <c r="E11" s="244">
        <v>7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4">
        <v>4.2000000000000003E-2</v>
      </c>
      <c r="O11" s="244">
        <f>ROUND(E11*N11,2)</f>
        <v>0.28999999999999998</v>
      </c>
      <c r="P11" s="244">
        <v>0</v>
      </c>
      <c r="Q11" s="244">
        <f>ROUND(E11*P11,2)</f>
        <v>0</v>
      </c>
      <c r="R11" s="246" t="s">
        <v>120</v>
      </c>
      <c r="S11" s="246" t="s">
        <v>121</v>
      </c>
      <c r="T11" s="247" t="s">
        <v>121</v>
      </c>
      <c r="U11" s="223">
        <v>0</v>
      </c>
      <c r="V11" s="223">
        <f>ROUND(E11*U11,2)</f>
        <v>0</v>
      </c>
      <c r="W11" s="223"/>
      <c r="X11" s="223" t="s">
        <v>112</v>
      </c>
      <c r="Y11" s="223" t="s">
        <v>113</v>
      </c>
      <c r="Z11" s="213"/>
      <c r="AA11" s="213"/>
      <c r="AB11" s="213"/>
      <c r="AC11" s="213"/>
      <c r="AD11" s="213"/>
      <c r="AE11" s="213"/>
      <c r="AF11" s="213"/>
      <c r="AG11" s="213" t="s">
        <v>114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41">
        <v>4</v>
      </c>
      <c r="B12" s="242" t="s">
        <v>122</v>
      </c>
      <c r="C12" s="252" t="s">
        <v>123</v>
      </c>
      <c r="D12" s="243" t="s">
        <v>117</v>
      </c>
      <c r="E12" s="244">
        <v>2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4">
        <v>3.2000000000000001E-2</v>
      </c>
      <c r="O12" s="244">
        <f>ROUND(E12*N12,2)</f>
        <v>0.06</v>
      </c>
      <c r="P12" s="244">
        <v>0</v>
      </c>
      <c r="Q12" s="244">
        <f>ROUND(E12*P12,2)</f>
        <v>0</v>
      </c>
      <c r="R12" s="246"/>
      <c r="S12" s="246" t="s">
        <v>110</v>
      </c>
      <c r="T12" s="247" t="s">
        <v>111</v>
      </c>
      <c r="U12" s="223">
        <v>0</v>
      </c>
      <c r="V12" s="223">
        <f>ROUND(E12*U12,2)</f>
        <v>0</v>
      </c>
      <c r="W12" s="223"/>
      <c r="X12" s="223" t="s">
        <v>112</v>
      </c>
      <c r="Y12" s="223" t="s">
        <v>113</v>
      </c>
      <c r="Z12" s="213"/>
      <c r="AA12" s="213"/>
      <c r="AB12" s="213"/>
      <c r="AC12" s="213"/>
      <c r="AD12" s="213"/>
      <c r="AE12" s="213"/>
      <c r="AF12" s="213"/>
      <c r="AG12" s="213" t="s">
        <v>114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41">
        <v>5</v>
      </c>
      <c r="B13" s="242" t="s">
        <v>124</v>
      </c>
      <c r="C13" s="252" t="s">
        <v>125</v>
      </c>
      <c r="D13" s="243" t="s">
        <v>117</v>
      </c>
      <c r="E13" s="244">
        <v>6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4">
        <v>3.2000000000000001E-2</v>
      </c>
      <c r="O13" s="244">
        <f>ROUND(E13*N13,2)</f>
        <v>0.19</v>
      </c>
      <c r="P13" s="244">
        <v>0</v>
      </c>
      <c r="Q13" s="244">
        <f>ROUND(E13*P13,2)</f>
        <v>0</v>
      </c>
      <c r="R13" s="246"/>
      <c r="S13" s="246" t="s">
        <v>110</v>
      </c>
      <c r="T13" s="247" t="s">
        <v>111</v>
      </c>
      <c r="U13" s="223">
        <v>0</v>
      </c>
      <c r="V13" s="223">
        <f>ROUND(E13*U13,2)</f>
        <v>0</v>
      </c>
      <c r="W13" s="223"/>
      <c r="X13" s="223" t="s">
        <v>112</v>
      </c>
      <c r="Y13" s="223" t="s">
        <v>113</v>
      </c>
      <c r="Z13" s="213"/>
      <c r="AA13" s="213"/>
      <c r="AB13" s="213"/>
      <c r="AC13" s="213"/>
      <c r="AD13" s="213"/>
      <c r="AE13" s="213"/>
      <c r="AF13" s="213"/>
      <c r="AG13" s="213" t="s">
        <v>114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41">
        <v>6</v>
      </c>
      <c r="B14" s="242" t="s">
        <v>126</v>
      </c>
      <c r="C14" s="252" t="s">
        <v>127</v>
      </c>
      <c r="D14" s="243" t="s">
        <v>117</v>
      </c>
      <c r="E14" s="244">
        <v>2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4">
        <v>2.0000000000000001E-4</v>
      </c>
      <c r="O14" s="244">
        <f>ROUND(E14*N14,2)</f>
        <v>0</v>
      </c>
      <c r="P14" s="244">
        <v>0</v>
      </c>
      <c r="Q14" s="244">
        <f>ROUND(E14*P14,2)</f>
        <v>0</v>
      </c>
      <c r="R14" s="246"/>
      <c r="S14" s="246" t="s">
        <v>110</v>
      </c>
      <c r="T14" s="247" t="s">
        <v>111</v>
      </c>
      <c r="U14" s="223">
        <v>0</v>
      </c>
      <c r="V14" s="223">
        <f>ROUND(E14*U14,2)</f>
        <v>0</v>
      </c>
      <c r="W14" s="223"/>
      <c r="X14" s="223" t="s">
        <v>112</v>
      </c>
      <c r="Y14" s="223" t="s">
        <v>113</v>
      </c>
      <c r="Z14" s="213"/>
      <c r="AA14" s="213"/>
      <c r="AB14" s="213"/>
      <c r="AC14" s="213"/>
      <c r="AD14" s="213"/>
      <c r="AE14" s="213"/>
      <c r="AF14" s="213"/>
      <c r="AG14" s="213" t="s">
        <v>114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41">
        <v>7</v>
      </c>
      <c r="B15" s="242" t="s">
        <v>128</v>
      </c>
      <c r="C15" s="252" t="s">
        <v>129</v>
      </c>
      <c r="D15" s="243" t="s">
        <v>117</v>
      </c>
      <c r="E15" s="244">
        <v>13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2.0000000000000001E-4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110</v>
      </c>
      <c r="T15" s="247" t="s">
        <v>111</v>
      </c>
      <c r="U15" s="223">
        <v>0</v>
      </c>
      <c r="V15" s="223">
        <f>ROUND(E15*U15,2)</f>
        <v>0</v>
      </c>
      <c r="W15" s="223"/>
      <c r="X15" s="223" t="s">
        <v>112</v>
      </c>
      <c r="Y15" s="223" t="s">
        <v>113</v>
      </c>
      <c r="Z15" s="213"/>
      <c r="AA15" s="213"/>
      <c r="AB15" s="213"/>
      <c r="AC15" s="213"/>
      <c r="AD15" s="213"/>
      <c r="AE15" s="213"/>
      <c r="AF15" s="213"/>
      <c r="AG15" s="213" t="s">
        <v>114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40" outlineLevel="1" x14ac:dyDescent="0.25">
      <c r="A16" s="234">
        <v>8</v>
      </c>
      <c r="B16" s="235" t="s">
        <v>130</v>
      </c>
      <c r="C16" s="253" t="s">
        <v>131</v>
      </c>
      <c r="D16" s="236" t="s">
        <v>132</v>
      </c>
      <c r="E16" s="237">
        <v>155.5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7">
        <v>1.4999999999999999E-4</v>
      </c>
      <c r="O16" s="237">
        <f>ROUND(E16*N16,2)</f>
        <v>0.02</v>
      </c>
      <c r="P16" s="237">
        <v>0</v>
      </c>
      <c r="Q16" s="237">
        <f>ROUND(E16*P16,2)</f>
        <v>0</v>
      </c>
      <c r="R16" s="239" t="s">
        <v>120</v>
      </c>
      <c r="S16" s="239" t="s">
        <v>121</v>
      </c>
      <c r="T16" s="240" t="s">
        <v>121</v>
      </c>
      <c r="U16" s="223">
        <v>0</v>
      </c>
      <c r="V16" s="223">
        <f>ROUND(E16*U16,2)</f>
        <v>0</v>
      </c>
      <c r="W16" s="223"/>
      <c r="X16" s="223" t="s">
        <v>112</v>
      </c>
      <c r="Y16" s="223" t="s">
        <v>113</v>
      </c>
      <c r="Z16" s="213"/>
      <c r="AA16" s="213"/>
      <c r="AB16" s="213"/>
      <c r="AC16" s="213"/>
      <c r="AD16" s="213"/>
      <c r="AE16" s="213"/>
      <c r="AF16" s="213"/>
      <c r="AG16" s="213" t="s">
        <v>114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20.5" outlineLevel="2" x14ac:dyDescent="0.25">
      <c r="A17" s="220"/>
      <c r="B17" s="221"/>
      <c r="C17" s="254" t="s">
        <v>133</v>
      </c>
      <c r="D17" s="249"/>
      <c r="E17" s="249"/>
      <c r="F17" s="249"/>
      <c r="G17" s="249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134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48" t="str">
        <f>C17</f>
        <v>použití -30 až 70 °C; max.provoz.teplota při zkratu 160 °C; min.teplota pokládky -5 °C; průřez vodiče 1,5 mm2; samozhášivý; odolnost vůči UV záření; barva pláště černá</v>
      </c>
      <c r="BB17" s="213"/>
      <c r="BC17" s="213"/>
      <c r="BD17" s="213"/>
      <c r="BE17" s="213"/>
      <c r="BF17" s="213"/>
      <c r="BG17" s="213"/>
      <c r="BH17" s="213"/>
    </row>
    <row r="18" spans="1:60" outlineLevel="2" x14ac:dyDescent="0.25">
      <c r="A18" s="220"/>
      <c r="B18" s="221"/>
      <c r="C18" s="255" t="s">
        <v>135</v>
      </c>
      <c r="D18" s="224"/>
      <c r="E18" s="225">
        <v>155.5</v>
      </c>
      <c r="F18" s="223"/>
      <c r="G18" s="22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136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40" outlineLevel="1" x14ac:dyDescent="0.25">
      <c r="A19" s="234">
        <v>9</v>
      </c>
      <c r="B19" s="235" t="s">
        <v>137</v>
      </c>
      <c r="C19" s="253" t="s">
        <v>138</v>
      </c>
      <c r="D19" s="236" t="s">
        <v>132</v>
      </c>
      <c r="E19" s="237">
        <v>83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7">
        <v>2.2000000000000001E-4</v>
      </c>
      <c r="O19" s="237">
        <f>ROUND(E19*N19,2)</f>
        <v>0.02</v>
      </c>
      <c r="P19" s="237">
        <v>0</v>
      </c>
      <c r="Q19" s="237">
        <f>ROUND(E19*P19,2)</f>
        <v>0</v>
      </c>
      <c r="R19" s="239" t="s">
        <v>120</v>
      </c>
      <c r="S19" s="239" t="s">
        <v>121</v>
      </c>
      <c r="T19" s="240" t="s">
        <v>121</v>
      </c>
      <c r="U19" s="223">
        <v>0</v>
      </c>
      <c r="V19" s="223">
        <f>ROUND(E19*U19,2)</f>
        <v>0</v>
      </c>
      <c r="W19" s="223"/>
      <c r="X19" s="223" t="s">
        <v>112</v>
      </c>
      <c r="Y19" s="223" t="s">
        <v>113</v>
      </c>
      <c r="Z19" s="213"/>
      <c r="AA19" s="213"/>
      <c r="AB19" s="213"/>
      <c r="AC19" s="213"/>
      <c r="AD19" s="213"/>
      <c r="AE19" s="213"/>
      <c r="AF19" s="213"/>
      <c r="AG19" s="213" t="s">
        <v>114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0.5" outlineLevel="2" x14ac:dyDescent="0.25">
      <c r="A20" s="220"/>
      <c r="B20" s="221"/>
      <c r="C20" s="254" t="s">
        <v>139</v>
      </c>
      <c r="D20" s="249"/>
      <c r="E20" s="249"/>
      <c r="F20" s="249"/>
      <c r="G20" s="249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134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48" t="str">
        <f>C20</f>
        <v>použití -30 až 70 °C; max.provoz.teplota při zkratu 160 °C; min.teplota pokládky -5 °C; průřez vodiče 2,5 mm2; samozhášivý; odolnost vůči UV záření; barva pláště černá</v>
      </c>
      <c r="BB20" s="213"/>
      <c r="BC20" s="213"/>
      <c r="BD20" s="213"/>
      <c r="BE20" s="213"/>
      <c r="BF20" s="213"/>
      <c r="BG20" s="213"/>
      <c r="BH20" s="213"/>
    </row>
    <row r="21" spans="1:60" ht="40" outlineLevel="1" x14ac:dyDescent="0.25">
      <c r="A21" s="234">
        <v>10</v>
      </c>
      <c r="B21" s="235" t="s">
        <v>140</v>
      </c>
      <c r="C21" s="253" t="s">
        <v>141</v>
      </c>
      <c r="D21" s="236" t="s">
        <v>132</v>
      </c>
      <c r="E21" s="237">
        <v>946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7">
        <v>6.0999999999999997E-4</v>
      </c>
      <c r="O21" s="237">
        <f>ROUND(E21*N21,2)</f>
        <v>0.57999999999999996</v>
      </c>
      <c r="P21" s="237">
        <v>0</v>
      </c>
      <c r="Q21" s="237">
        <f>ROUND(E21*P21,2)</f>
        <v>0</v>
      </c>
      <c r="R21" s="239" t="s">
        <v>120</v>
      </c>
      <c r="S21" s="239" t="s">
        <v>121</v>
      </c>
      <c r="T21" s="240" t="s">
        <v>121</v>
      </c>
      <c r="U21" s="223">
        <v>0</v>
      </c>
      <c r="V21" s="223">
        <f>ROUND(E21*U21,2)</f>
        <v>0</v>
      </c>
      <c r="W21" s="223"/>
      <c r="X21" s="223" t="s">
        <v>112</v>
      </c>
      <c r="Y21" s="223" t="s">
        <v>113</v>
      </c>
      <c r="Z21" s="213"/>
      <c r="AA21" s="213"/>
      <c r="AB21" s="213"/>
      <c r="AC21" s="213"/>
      <c r="AD21" s="213"/>
      <c r="AE21" s="213"/>
      <c r="AF21" s="213"/>
      <c r="AG21" s="213" t="s">
        <v>114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0.5" outlineLevel="2" x14ac:dyDescent="0.25">
      <c r="A22" s="220"/>
      <c r="B22" s="221"/>
      <c r="C22" s="254" t="s">
        <v>142</v>
      </c>
      <c r="D22" s="249"/>
      <c r="E22" s="249"/>
      <c r="F22" s="249"/>
      <c r="G22" s="249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134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48" t="str">
        <f>C22</f>
        <v>-30 až 70 °C; max.provoz.teplota při zkratu 160 °C; min.teplota pokládky -5 °C; průřez vodiče 10,0 mm2; samozhášivý; odolnost vůči UV záření; barva pláště černá</v>
      </c>
      <c r="BB22" s="213"/>
      <c r="BC22" s="213"/>
      <c r="BD22" s="213"/>
      <c r="BE22" s="213"/>
      <c r="BF22" s="213"/>
      <c r="BG22" s="213"/>
      <c r="BH22" s="213"/>
    </row>
    <row r="23" spans="1:60" ht="40" outlineLevel="1" x14ac:dyDescent="0.25">
      <c r="A23" s="234">
        <v>11</v>
      </c>
      <c r="B23" s="235" t="s">
        <v>143</v>
      </c>
      <c r="C23" s="253" t="s">
        <v>144</v>
      </c>
      <c r="D23" s="236" t="s">
        <v>132</v>
      </c>
      <c r="E23" s="237">
        <v>170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7">
        <v>8.8999999999999995E-4</v>
      </c>
      <c r="O23" s="237">
        <f>ROUND(E23*N23,2)</f>
        <v>0.15</v>
      </c>
      <c r="P23" s="237">
        <v>0</v>
      </c>
      <c r="Q23" s="237">
        <f>ROUND(E23*P23,2)</f>
        <v>0</v>
      </c>
      <c r="R23" s="239" t="s">
        <v>120</v>
      </c>
      <c r="S23" s="239" t="s">
        <v>121</v>
      </c>
      <c r="T23" s="240" t="s">
        <v>121</v>
      </c>
      <c r="U23" s="223">
        <v>0</v>
      </c>
      <c r="V23" s="223">
        <f>ROUND(E23*U23,2)</f>
        <v>0</v>
      </c>
      <c r="W23" s="223"/>
      <c r="X23" s="223" t="s">
        <v>112</v>
      </c>
      <c r="Y23" s="223" t="s">
        <v>113</v>
      </c>
      <c r="Z23" s="213"/>
      <c r="AA23" s="213"/>
      <c r="AB23" s="213"/>
      <c r="AC23" s="213"/>
      <c r="AD23" s="213"/>
      <c r="AE23" s="213"/>
      <c r="AF23" s="213"/>
      <c r="AG23" s="213" t="s">
        <v>114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0.5" outlineLevel="2" x14ac:dyDescent="0.25">
      <c r="A24" s="220"/>
      <c r="B24" s="221"/>
      <c r="C24" s="254" t="s">
        <v>145</v>
      </c>
      <c r="D24" s="249"/>
      <c r="E24" s="249"/>
      <c r="F24" s="249"/>
      <c r="G24" s="249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134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48" t="str">
        <f>C24</f>
        <v>-30 až 70 °C; max.provoz.teplota při zkratu 160 °C; min.teplota pokládky -5 °C; průřez vodiče 16,0 mm2; samozhášivý; odolnost vůči UV záření; barva pláště černá</v>
      </c>
      <c r="BB24" s="213"/>
      <c r="BC24" s="213"/>
      <c r="BD24" s="213"/>
      <c r="BE24" s="213"/>
      <c r="BF24" s="213"/>
      <c r="BG24" s="213"/>
      <c r="BH24" s="213"/>
    </row>
    <row r="25" spans="1:60" ht="30" outlineLevel="1" x14ac:dyDescent="0.25">
      <c r="A25" s="234">
        <v>12</v>
      </c>
      <c r="B25" s="235" t="s">
        <v>146</v>
      </c>
      <c r="C25" s="253" t="s">
        <v>147</v>
      </c>
      <c r="D25" s="236" t="s">
        <v>132</v>
      </c>
      <c r="E25" s="237">
        <v>24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7">
        <v>1.5200000000000001E-3</v>
      </c>
      <c r="O25" s="237">
        <f>ROUND(E25*N25,2)</f>
        <v>0.04</v>
      </c>
      <c r="P25" s="237">
        <v>0</v>
      </c>
      <c r="Q25" s="237">
        <f>ROUND(E25*P25,2)</f>
        <v>0</v>
      </c>
      <c r="R25" s="239" t="s">
        <v>120</v>
      </c>
      <c r="S25" s="239" t="s">
        <v>121</v>
      </c>
      <c r="T25" s="240" t="s">
        <v>121</v>
      </c>
      <c r="U25" s="223">
        <v>0</v>
      </c>
      <c r="V25" s="223">
        <f>ROUND(E25*U25,2)</f>
        <v>0</v>
      </c>
      <c r="W25" s="223"/>
      <c r="X25" s="223" t="s">
        <v>112</v>
      </c>
      <c r="Y25" s="223" t="s">
        <v>113</v>
      </c>
      <c r="Z25" s="213"/>
      <c r="AA25" s="213"/>
      <c r="AB25" s="213"/>
      <c r="AC25" s="213"/>
      <c r="AD25" s="213"/>
      <c r="AE25" s="213"/>
      <c r="AF25" s="213"/>
      <c r="AG25" s="213" t="s">
        <v>114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 x14ac:dyDescent="0.25">
      <c r="A26" s="220"/>
      <c r="B26" s="221"/>
      <c r="C26" s="254" t="s">
        <v>148</v>
      </c>
      <c r="D26" s="249"/>
      <c r="E26" s="249"/>
      <c r="F26" s="249"/>
      <c r="G26" s="249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134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30" outlineLevel="1" x14ac:dyDescent="0.25">
      <c r="A27" s="234">
        <v>13</v>
      </c>
      <c r="B27" s="235" t="s">
        <v>149</v>
      </c>
      <c r="C27" s="253" t="s">
        <v>150</v>
      </c>
      <c r="D27" s="236" t="s">
        <v>132</v>
      </c>
      <c r="E27" s="237">
        <v>1116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7">
        <v>2.5999999999999998E-4</v>
      </c>
      <c r="O27" s="237">
        <f>ROUND(E27*N27,2)</f>
        <v>0.28999999999999998</v>
      </c>
      <c r="P27" s="237">
        <v>0</v>
      </c>
      <c r="Q27" s="237">
        <f>ROUND(E27*P27,2)</f>
        <v>0</v>
      </c>
      <c r="R27" s="239" t="s">
        <v>120</v>
      </c>
      <c r="S27" s="239" t="s">
        <v>121</v>
      </c>
      <c r="T27" s="240" t="s">
        <v>121</v>
      </c>
      <c r="U27" s="223">
        <v>0</v>
      </c>
      <c r="V27" s="223">
        <f>ROUND(E27*U27,2)</f>
        <v>0</v>
      </c>
      <c r="W27" s="223"/>
      <c r="X27" s="223" t="s">
        <v>112</v>
      </c>
      <c r="Y27" s="223" t="s">
        <v>113</v>
      </c>
      <c r="Z27" s="213"/>
      <c r="AA27" s="213"/>
      <c r="AB27" s="213"/>
      <c r="AC27" s="213"/>
      <c r="AD27" s="213"/>
      <c r="AE27" s="213"/>
      <c r="AF27" s="213"/>
      <c r="AG27" s="213" t="s">
        <v>114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2" x14ac:dyDescent="0.25">
      <c r="A28" s="220"/>
      <c r="B28" s="221"/>
      <c r="C28" s="254" t="s">
        <v>151</v>
      </c>
      <c r="D28" s="249"/>
      <c r="E28" s="249"/>
      <c r="F28" s="249"/>
      <c r="G28" s="249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134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30" outlineLevel="1" x14ac:dyDescent="0.25">
      <c r="A29" s="234">
        <v>14</v>
      </c>
      <c r="B29" s="235" t="s">
        <v>152</v>
      </c>
      <c r="C29" s="253" t="s">
        <v>153</v>
      </c>
      <c r="D29" s="236" t="s">
        <v>132</v>
      </c>
      <c r="E29" s="237">
        <v>76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9" t="s">
        <v>120</v>
      </c>
      <c r="S29" s="239" t="s">
        <v>121</v>
      </c>
      <c r="T29" s="240" t="s">
        <v>121</v>
      </c>
      <c r="U29" s="223">
        <v>0</v>
      </c>
      <c r="V29" s="223">
        <f>ROUND(E29*U29,2)</f>
        <v>0</v>
      </c>
      <c r="W29" s="223"/>
      <c r="X29" s="223" t="s">
        <v>112</v>
      </c>
      <c r="Y29" s="223" t="s">
        <v>113</v>
      </c>
      <c r="Z29" s="213"/>
      <c r="AA29" s="213"/>
      <c r="AB29" s="213"/>
      <c r="AC29" s="213"/>
      <c r="AD29" s="213"/>
      <c r="AE29" s="213"/>
      <c r="AF29" s="213"/>
      <c r="AG29" s="213" t="s">
        <v>114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 x14ac:dyDescent="0.25">
      <c r="A30" s="220"/>
      <c r="B30" s="221"/>
      <c r="C30" s="254" t="s">
        <v>154</v>
      </c>
      <c r="D30" s="249"/>
      <c r="E30" s="249"/>
      <c r="F30" s="249"/>
      <c r="G30" s="249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134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41">
        <v>15</v>
      </c>
      <c r="B31" s="242" t="s">
        <v>155</v>
      </c>
      <c r="C31" s="252" t="s">
        <v>156</v>
      </c>
      <c r="D31" s="243" t="s">
        <v>117</v>
      </c>
      <c r="E31" s="244">
        <v>7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4">
        <v>6.0000000000000001E-3</v>
      </c>
      <c r="O31" s="244">
        <f>ROUND(E31*N31,2)</f>
        <v>0.04</v>
      </c>
      <c r="P31" s="244">
        <v>0</v>
      </c>
      <c r="Q31" s="244">
        <f>ROUND(E31*P31,2)</f>
        <v>0</v>
      </c>
      <c r="R31" s="246"/>
      <c r="S31" s="246" t="s">
        <v>110</v>
      </c>
      <c r="T31" s="247" t="s">
        <v>111</v>
      </c>
      <c r="U31" s="223">
        <v>0</v>
      </c>
      <c r="V31" s="223">
        <f>ROUND(E31*U31,2)</f>
        <v>0</v>
      </c>
      <c r="W31" s="223"/>
      <c r="X31" s="223" t="s">
        <v>112</v>
      </c>
      <c r="Y31" s="223" t="s">
        <v>113</v>
      </c>
      <c r="Z31" s="213"/>
      <c r="AA31" s="213"/>
      <c r="AB31" s="213"/>
      <c r="AC31" s="213"/>
      <c r="AD31" s="213"/>
      <c r="AE31" s="213"/>
      <c r="AF31" s="213"/>
      <c r="AG31" s="213" t="s">
        <v>114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41">
        <v>16</v>
      </c>
      <c r="B32" s="242" t="s">
        <v>157</v>
      </c>
      <c r="C32" s="252" t="s">
        <v>158</v>
      </c>
      <c r="D32" s="243" t="s">
        <v>117</v>
      </c>
      <c r="E32" s="244">
        <v>10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4">
        <v>6.0000000000000001E-3</v>
      </c>
      <c r="O32" s="244">
        <f>ROUND(E32*N32,2)</f>
        <v>0.06</v>
      </c>
      <c r="P32" s="244">
        <v>0</v>
      </c>
      <c r="Q32" s="244">
        <f>ROUND(E32*P32,2)</f>
        <v>0</v>
      </c>
      <c r="R32" s="246"/>
      <c r="S32" s="246" t="s">
        <v>110</v>
      </c>
      <c r="T32" s="247" t="s">
        <v>111</v>
      </c>
      <c r="U32" s="223">
        <v>0</v>
      </c>
      <c r="V32" s="223">
        <f>ROUND(E32*U32,2)</f>
        <v>0</v>
      </c>
      <c r="W32" s="223"/>
      <c r="X32" s="223" t="s">
        <v>112</v>
      </c>
      <c r="Y32" s="223" t="s">
        <v>113</v>
      </c>
      <c r="Z32" s="213"/>
      <c r="AA32" s="213"/>
      <c r="AB32" s="213"/>
      <c r="AC32" s="213"/>
      <c r="AD32" s="213"/>
      <c r="AE32" s="213"/>
      <c r="AF32" s="213"/>
      <c r="AG32" s="213" t="s">
        <v>114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41">
        <v>17</v>
      </c>
      <c r="B33" s="242" t="s">
        <v>159</v>
      </c>
      <c r="C33" s="252" t="s">
        <v>160</v>
      </c>
      <c r="D33" s="243" t="s">
        <v>117</v>
      </c>
      <c r="E33" s="244">
        <v>4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1.14E-3</v>
      </c>
      <c r="O33" s="244">
        <f>ROUND(E33*N33,2)</f>
        <v>0</v>
      </c>
      <c r="P33" s="244">
        <v>0</v>
      </c>
      <c r="Q33" s="244">
        <f>ROUND(E33*P33,2)</f>
        <v>0</v>
      </c>
      <c r="R33" s="246"/>
      <c r="S33" s="246" t="s">
        <v>110</v>
      </c>
      <c r="T33" s="247" t="s">
        <v>111</v>
      </c>
      <c r="U33" s="223">
        <v>0</v>
      </c>
      <c r="V33" s="223">
        <f>ROUND(E33*U33,2)</f>
        <v>0</v>
      </c>
      <c r="W33" s="223"/>
      <c r="X33" s="223" t="s">
        <v>112</v>
      </c>
      <c r="Y33" s="223" t="s">
        <v>113</v>
      </c>
      <c r="Z33" s="213"/>
      <c r="AA33" s="213"/>
      <c r="AB33" s="213"/>
      <c r="AC33" s="213"/>
      <c r="AD33" s="213"/>
      <c r="AE33" s="213"/>
      <c r="AF33" s="213"/>
      <c r="AG33" s="213" t="s">
        <v>114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41">
        <v>18</v>
      </c>
      <c r="B34" s="242" t="s">
        <v>161</v>
      </c>
      <c r="C34" s="252" t="s">
        <v>162</v>
      </c>
      <c r="D34" s="243" t="s">
        <v>117</v>
      </c>
      <c r="E34" s="244">
        <v>1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4">
        <v>1.0999999999999999E-2</v>
      </c>
      <c r="O34" s="244">
        <f>ROUND(E34*N34,2)</f>
        <v>0.01</v>
      </c>
      <c r="P34" s="244">
        <v>0</v>
      </c>
      <c r="Q34" s="244">
        <f>ROUND(E34*P34,2)</f>
        <v>0</v>
      </c>
      <c r="R34" s="246"/>
      <c r="S34" s="246" t="s">
        <v>110</v>
      </c>
      <c r="T34" s="247" t="s">
        <v>111</v>
      </c>
      <c r="U34" s="223">
        <v>0</v>
      </c>
      <c r="V34" s="223">
        <f>ROUND(E34*U34,2)</f>
        <v>0</v>
      </c>
      <c r="W34" s="223"/>
      <c r="X34" s="223" t="s">
        <v>112</v>
      </c>
      <c r="Y34" s="223" t="s">
        <v>113</v>
      </c>
      <c r="Z34" s="213"/>
      <c r="AA34" s="213"/>
      <c r="AB34" s="213"/>
      <c r="AC34" s="213"/>
      <c r="AD34" s="213"/>
      <c r="AE34" s="213"/>
      <c r="AF34" s="213"/>
      <c r="AG34" s="213" t="s">
        <v>114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41">
        <v>19</v>
      </c>
      <c r="B35" s="242" t="s">
        <v>163</v>
      </c>
      <c r="C35" s="252" t="s">
        <v>164</v>
      </c>
      <c r="D35" s="243" t="s">
        <v>132</v>
      </c>
      <c r="E35" s="244">
        <v>83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4">
        <v>0</v>
      </c>
      <c r="O35" s="244">
        <f>ROUND(E35*N35,2)</f>
        <v>0</v>
      </c>
      <c r="P35" s="244">
        <v>0</v>
      </c>
      <c r="Q35" s="244">
        <f>ROUND(E35*P35,2)</f>
        <v>0</v>
      </c>
      <c r="R35" s="246" t="s">
        <v>120</v>
      </c>
      <c r="S35" s="246" t="s">
        <v>121</v>
      </c>
      <c r="T35" s="247" t="s">
        <v>121</v>
      </c>
      <c r="U35" s="223">
        <v>0</v>
      </c>
      <c r="V35" s="223">
        <f>ROUND(E35*U35,2)</f>
        <v>0</v>
      </c>
      <c r="W35" s="223"/>
      <c r="X35" s="223" t="s">
        <v>112</v>
      </c>
      <c r="Y35" s="223" t="s">
        <v>113</v>
      </c>
      <c r="Z35" s="213"/>
      <c r="AA35" s="213"/>
      <c r="AB35" s="213"/>
      <c r="AC35" s="213"/>
      <c r="AD35" s="213"/>
      <c r="AE35" s="213"/>
      <c r="AF35" s="213"/>
      <c r="AG35" s="213" t="s">
        <v>114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20" outlineLevel="1" x14ac:dyDescent="0.25">
      <c r="A36" s="241">
        <v>20</v>
      </c>
      <c r="B36" s="242" t="s">
        <v>165</v>
      </c>
      <c r="C36" s="252" t="s">
        <v>166</v>
      </c>
      <c r="D36" s="243" t="s">
        <v>117</v>
      </c>
      <c r="E36" s="244">
        <v>48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3.2000000000000002E-3</v>
      </c>
      <c r="O36" s="244">
        <f>ROUND(E36*N36,2)</f>
        <v>0.15</v>
      </c>
      <c r="P36" s="244">
        <v>0</v>
      </c>
      <c r="Q36" s="244">
        <f>ROUND(E36*P36,2)</f>
        <v>0</v>
      </c>
      <c r="R36" s="246" t="s">
        <v>120</v>
      </c>
      <c r="S36" s="246" t="s">
        <v>121</v>
      </c>
      <c r="T36" s="247" t="s">
        <v>121</v>
      </c>
      <c r="U36" s="223">
        <v>0</v>
      </c>
      <c r="V36" s="223">
        <f>ROUND(E36*U36,2)</f>
        <v>0</v>
      </c>
      <c r="W36" s="223"/>
      <c r="X36" s="223" t="s">
        <v>112</v>
      </c>
      <c r="Y36" s="223" t="s">
        <v>113</v>
      </c>
      <c r="Z36" s="213"/>
      <c r="AA36" s="213"/>
      <c r="AB36" s="213"/>
      <c r="AC36" s="213"/>
      <c r="AD36" s="213"/>
      <c r="AE36" s="213"/>
      <c r="AF36" s="213"/>
      <c r="AG36" s="213" t="s">
        <v>114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41">
        <v>21</v>
      </c>
      <c r="B37" s="242" t="s">
        <v>167</v>
      </c>
      <c r="C37" s="252" t="s">
        <v>168</v>
      </c>
      <c r="D37" s="243" t="s">
        <v>117</v>
      </c>
      <c r="E37" s="244">
        <v>96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4">
        <v>6.0000000000000001E-3</v>
      </c>
      <c r="O37" s="244">
        <f>ROUND(E37*N37,2)</f>
        <v>0.57999999999999996</v>
      </c>
      <c r="P37" s="244">
        <v>0</v>
      </c>
      <c r="Q37" s="244">
        <f>ROUND(E37*P37,2)</f>
        <v>0</v>
      </c>
      <c r="R37" s="246" t="s">
        <v>120</v>
      </c>
      <c r="S37" s="246" t="s">
        <v>121</v>
      </c>
      <c r="T37" s="247" t="s">
        <v>121</v>
      </c>
      <c r="U37" s="223">
        <v>0</v>
      </c>
      <c r="V37" s="223">
        <f>ROUND(E37*U37,2)</f>
        <v>0</v>
      </c>
      <c r="W37" s="223"/>
      <c r="X37" s="223" t="s">
        <v>112</v>
      </c>
      <c r="Y37" s="223" t="s">
        <v>113</v>
      </c>
      <c r="Z37" s="213"/>
      <c r="AA37" s="213"/>
      <c r="AB37" s="213"/>
      <c r="AC37" s="213"/>
      <c r="AD37" s="213"/>
      <c r="AE37" s="213"/>
      <c r="AF37" s="213"/>
      <c r="AG37" s="213" t="s">
        <v>114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ht="13" x14ac:dyDescent="0.25">
      <c r="A38" s="227" t="s">
        <v>105</v>
      </c>
      <c r="B38" s="228" t="s">
        <v>66</v>
      </c>
      <c r="C38" s="251" t="s">
        <v>67</v>
      </c>
      <c r="D38" s="229"/>
      <c r="E38" s="230"/>
      <c r="F38" s="231"/>
      <c r="G38" s="231">
        <f>SUMIF(AG39:AG52,"&lt;&gt;NOR",G39:G52)</f>
        <v>0</v>
      </c>
      <c r="H38" s="231"/>
      <c r="I38" s="231">
        <f>SUM(I39:I52)</f>
        <v>0</v>
      </c>
      <c r="J38" s="231"/>
      <c r="K38" s="231">
        <f>SUM(K39:K52)</f>
        <v>0</v>
      </c>
      <c r="L38" s="231"/>
      <c r="M38" s="231">
        <f>SUM(M39:M52)</f>
        <v>0</v>
      </c>
      <c r="N38" s="230"/>
      <c r="O38" s="230">
        <f>SUM(O39:O52)</f>
        <v>0</v>
      </c>
      <c r="P38" s="230"/>
      <c r="Q38" s="230">
        <f>SUM(Q39:Q52)</f>
        <v>0</v>
      </c>
      <c r="R38" s="231"/>
      <c r="S38" s="231"/>
      <c r="T38" s="232"/>
      <c r="U38" s="226"/>
      <c r="V38" s="226">
        <f>SUM(V39:V52)</f>
        <v>42.21</v>
      </c>
      <c r="W38" s="226"/>
      <c r="X38" s="226"/>
      <c r="Y38" s="226"/>
      <c r="AG38" t="s">
        <v>106</v>
      </c>
    </row>
    <row r="39" spans="1:60" outlineLevel="1" x14ac:dyDescent="0.25">
      <c r="A39" s="234">
        <v>22</v>
      </c>
      <c r="B39" s="235" t="s">
        <v>169</v>
      </c>
      <c r="C39" s="253" t="s">
        <v>170</v>
      </c>
      <c r="D39" s="236" t="s">
        <v>171</v>
      </c>
      <c r="E39" s="237">
        <v>62.621250000000003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9" t="s">
        <v>172</v>
      </c>
      <c r="S39" s="239" t="s">
        <v>121</v>
      </c>
      <c r="T39" s="240" t="s">
        <v>121</v>
      </c>
      <c r="U39" s="223">
        <v>0</v>
      </c>
      <c r="V39" s="223">
        <f>ROUND(E39*U39,2)</f>
        <v>0</v>
      </c>
      <c r="W39" s="223"/>
      <c r="X39" s="223" t="s">
        <v>173</v>
      </c>
      <c r="Y39" s="223" t="s">
        <v>113</v>
      </c>
      <c r="Z39" s="213"/>
      <c r="AA39" s="213"/>
      <c r="AB39" s="213"/>
      <c r="AC39" s="213"/>
      <c r="AD39" s="213"/>
      <c r="AE39" s="213"/>
      <c r="AF39" s="213"/>
      <c r="AG39" s="213" t="s">
        <v>174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2" x14ac:dyDescent="0.25">
      <c r="A40" s="220"/>
      <c r="B40" s="221"/>
      <c r="C40" s="255" t="s">
        <v>175</v>
      </c>
      <c r="D40" s="224"/>
      <c r="E40" s="225">
        <v>35.28</v>
      </c>
      <c r="F40" s="223"/>
      <c r="G40" s="22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136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3" x14ac:dyDescent="0.25">
      <c r="A41" s="220"/>
      <c r="B41" s="221"/>
      <c r="C41" s="255" t="s">
        <v>176</v>
      </c>
      <c r="D41" s="224"/>
      <c r="E41" s="225">
        <v>10.06</v>
      </c>
      <c r="F41" s="223"/>
      <c r="G41" s="223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136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3" x14ac:dyDescent="0.25">
      <c r="A42" s="220"/>
      <c r="B42" s="221"/>
      <c r="C42" s="255" t="s">
        <v>177</v>
      </c>
      <c r="D42" s="224"/>
      <c r="E42" s="225">
        <v>16.600000000000001</v>
      </c>
      <c r="F42" s="223"/>
      <c r="G42" s="22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3"/>
      <c r="AA42" s="213"/>
      <c r="AB42" s="213"/>
      <c r="AC42" s="213"/>
      <c r="AD42" s="213"/>
      <c r="AE42" s="213"/>
      <c r="AF42" s="213"/>
      <c r="AG42" s="213" t="s">
        <v>136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3" x14ac:dyDescent="0.25">
      <c r="A43" s="220"/>
      <c r="B43" s="221"/>
      <c r="C43" s="255" t="s">
        <v>178</v>
      </c>
      <c r="D43" s="224"/>
      <c r="E43" s="225">
        <v>0.67</v>
      </c>
      <c r="F43" s="223"/>
      <c r="G43" s="223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3"/>
      <c r="AA43" s="213"/>
      <c r="AB43" s="213"/>
      <c r="AC43" s="213"/>
      <c r="AD43" s="213"/>
      <c r="AE43" s="213"/>
      <c r="AF43" s="213"/>
      <c r="AG43" s="213" t="s">
        <v>136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34">
        <v>23</v>
      </c>
      <c r="B44" s="235" t="s">
        <v>179</v>
      </c>
      <c r="C44" s="253" t="s">
        <v>180</v>
      </c>
      <c r="D44" s="236" t="s">
        <v>171</v>
      </c>
      <c r="E44" s="237">
        <v>1.0395000000000001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7">
        <v>0</v>
      </c>
      <c r="O44" s="237">
        <f>ROUND(E44*N44,2)</f>
        <v>0</v>
      </c>
      <c r="P44" s="237">
        <v>0</v>
      </c>
      <c r="Q44" s="237">
        <f>ROUND(E44*P44,2)</f>
        <v>0</v>
      </c>
      <c r="R44" s="239"/>
      <c r="S44" s="239" t="s">
        <v>121</v>
      </c>
      <c r="T44" s="240" t="s">
        <v>121</v>
      </c>
      <c r="U44" s="223">
        <v>0.66300000000000003</v>
      </c>
      <c r="V44" s="223">
        <f>ROUND(E44*U44,2)</f>
        <v>0.69</v>
      </c>
      <c r="W44" s="223"/>
      <c r="X44" s="223" t="s">
        <v>173</v>
      </c>
      <c r="Y44" s="223" t="s">
        <v>113</v>
      </c>
      <c r="Z44" s="213"/>
      <c r="AA44" s="213"/>
      <c r="AB44" s="213"/>
      <c r="AC44" s="213"/>
      <c r="AD44" s="213"/>
      <c r="AE44" s="213"/>
      <c r="AF44" s="213"/>
      <c r="AG44" s="213" t="s">
        <v>181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2" x14ac:dyDescent="0.25">
      <c r="A45" s="220"/>
      <c r="B45" s="221"/>
      <c r="C45" s="255" t="s">
        <v>182</v>
      </c>
      <c r="D45" s="224"/>
      <c r="E45" s="225">
        <v>1.04</v>
      </c>
      <c r="F45" s="223"/>
      <c r="G45" s="223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3"/>
      <c r="AA45" s="213"/>
      <c r="AB45" s="213"/>
      <c r="AC45" s="213"/>
      <c r="AD45" s="213"/>
      <c r="AE45" s="213"/>
      <c r="AF45" s="213"/>
      <c r="AG45" s="213" t="s">
        <v>136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34">
        <v>24</v>
      </c>
      <c r="B46" s="235" t="s">
        <v>183</v>
      </c>
      <c r="C46" s="253" t="s">
        <v>184</v>
      </c>
      <c r="D46" s="236" t="s">
        <v>171</v>
      </c>
      <c r="E46" s="237">
        <v>62.621250000000003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9"/>
      <c r="S46" s="239" t="s">
        <v>121</v>
      </c>
      <c r="T46" s="240" t="s">
        <v>121</v>
      </c>
      <c r="U46" s="223">
        <v>0.66300000000000003</v>
      </c>
      <c r="V46" s="223">
        <f>ROUND(E46*U46,2)</f>
        <v>41.52</v>
      </c>
      <c r="W46" s="223"/>
      <c r="X46" s="223" t="s">
        <v>173</v>
      </c>
      <c r="Y46" s="223" t="s">
        <v>113</v>
      </c>
      <c r="Z46" s="213"/>
      <c r="AA46" s="213"/>
      <c r="AB46" s="213"/>
      <c r="AC46" s="213"/>
      <c r="AD46" s="213"/>
      <c r="AE46" s="213"/>
      <c r="AF46" s="213"/>
      <c r="AG46" s="213" t="s">
        <v>181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2" x14ac:dyDescent="0.25">
      <c r="A47" s="220"/>
      <c r="B47" s="221"/>
      <c r="C47" s="255" t="s">
        <v>175</v>
      </c>
      <c r="D47" s="224"/>
      <c r="E47" s="225">
        <v>35.28</v>
      </c>
      <c r="F47" s="223"/>
      <c r="G47" s="223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3"/>
      <c r="AA47" s="213"/>
      <c r="AB47" s="213"/>
      <c r="AC47" s="213"/>
      <c r="AD47" s="213"/>
      <c r="AE47" s="213"/>
      <c r="AF47" s="213"/>
      <c r="AG47" s="213" t="s">
        <v>136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3" x14ac:dyDescent="0.25">
      <c r="A48" s="220"/>
      <c r="B48" s="221"/>
      <c r="C48" s="255" t="s">
        <v>176</v>
      </c>
      <c r="D48" s="224"/>
      <c r="E48" s="225">
        <v>10.06</v>
      </c>
      <c r="F48" s="223"/>
      <c r="G48" s="223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136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3" x14ac:dyDescent="0.25">
      <c r="A49" s="220"/>
      <c r="B49" s="221"/>
      <c r="C49" s="255" t="s">
        <v>177</v>
      </c>
      <c r="D49" s="224"/>
      <c r="E49" s="225">
        <v>16.600000000000001</v>
      </c>
      <c r="F49" s="223"/>
      <c r="G49" s="223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3"/>
      <c r="AA49" s="213"/>
      <c r="AB49" s="213"/>
      <c r="AC49" s="213"/>
      <c r="AD49" s="213"/>
      <c r="AE49" s="213"/>
      <c r="AF49" s="213"/>
      <c r="AG49" s="213" t="s">
        <v>136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3" x14ac:dyDescent="0.25">
      <c r="A50" s="220"/>
      <c r="B50" s="221"/>
      <c r="C50" s="255" t="s">
        <v>178</v>
      </c>
      <c r="D50" s="224"/>
      <c r="E50" s="225">
        <v>0.67</v>
      </c>
      <c r="F50" s="223"/>
      <c r="G50" s="22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136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34">
        <v>25</v>
      </c>
      <c r="B51" s="235" t="s">
        <v>185</v>
      </c>
      <c r="C51" s="253" t="s">
        <v>186</v>
      </c>
      <c r="D51" s="236" t="s">
        <v>187</v>
      </c>
      <c r="E51" s="237">
        <v>2.0790000000000002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7">
        <v>0</v>
      </c>
      <c r="O51" s="237">
        <f>ROUND(E51*N51,2)</f>
        <v>0</v>
      </c>
      <c r="P51" s="237">
        <v>0</v>
      </c>
      <c r="Q51" s="237">
        <f>ROUND(E51*P51,2)</f>
        <v>0</v>
      </c>
      <c r="R51" s="239"/>
      <c r="S51" s="239" t="s">
        <v>110</v>
      </c>
      <c r="T51" s="240" t="s">
        <v>111</v>
      </c>
      <c r="U51" s="223">
        <v>0</v>
      </c>
      <c r="V51" s="223">
        <f>ROUND(E51*U51,2)</f>
        <v>0</v>
      </c>
      <c r="W51" s="223"/>
      <c r="X51" s="223" t="s">
        <v>188</v>
      </c>
      <c r="Y51" s="223" t="s">
        <v>113</v>
      </c>
      <c r="Z51" s="213"/>
      <c r="AA51" s="213"/>
      <c r="AB51" s="213"/>
      <c r="AC51" s="213"/>
      <c r="AD51" s="213"/>
      <c r="AE51" s="213"/>
      <c r="AF51" s="213"/>
      <c r="AG51" s="213" t="s">
        <v>189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2" x14ac:dyDescent="0.25">
      <c r="A52" s="220"/>
      <c r="B52" s="221"/>
      <c r="C52" s="255" t="s">
        <v>190</v>
      </c>
      <c r="D52" s="224"/>
      <c r="E52" s="225">
        <v>2.08</v>
      </c>
      <c r="F52" s="223"/>
      <c r="G52" s="223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3"/>
      <c r="AA52" s="213"/>
      <c r="AB52" s="213"/>
      <c r="AC52" s="213"/>
      <c r="AD52" s="213"/>
      <c r="AE52" s="213"/>
      <c r="AF52" s="213"/>
      <c r="AG52" s="213" t="s">
        <v>136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13" x14ac:dyDescent="0.25">
      <c r="A53" s="227" t="s">
        <v>105</v>
      </c>
      <c r="B53" s="228" t="s">
        <v>68</v>
      </c>
      <c r="C53" s="251" t="s">
        <v>69</v>
      </c>
      <c r="D53" s="229"/>
      <c r="E53" s="230"/>
      <c r="F53" s="231"/>
      <c r="G53" s="231">
        <f>SUMIF(AG54:AG54,"&lt;&gt;NOR",G54:G54)</f>
        <v>0</v>
      </c>
      <c r="H53" s="231"/>
      <c r="I53" s="231">
        <f>SUM(I54:I54)</f>
        <v>0</v>
      </c>
      <c r="J53" s="231"/>
      <c r="K53" s="231">
        <f>SUM(K54:K54)</f>
        <v>0</v>
      </c>
      <c r="L53" s="231"/>
      <c r="M53" s="231">
        <f>SUM(M54:M54)</f>
        <v>0</v>
      </c>
      <c r="N53" s="230"/>
      <c r="O53" s="230">
        <f>SUM(O54:O54)</f>
        <v>0</v>
      </c>
      <c r="P53" s="230"/>
      <c r="Q53" s="230">
        <f>SUM(Q54:Q54)</f>
        <v>0</v>
      </c>
      <c r="R53" s="231"/>
      <c r="S53" s="231"/>
      <c r="T53" s="232"/>
      <c r="U53" s="226"/>
      <c r="V53" s="226">
        <f>SUM(V54:V54)</f>
        <v>8.19</v>
      </c>
      <c r="W53" s="226"/>
      <c r="X53" s="226"/>
      <c r="Y53" s="226"/>
      <c r="AG53" t="s">
        <v>106</v>
      </c>
    </row>
    <row r="54" spans="1:60" outlineLevel="1" x14ac:dyDescent="0.25">
      <c r="A54" s="241">
        <v>26</v>
      </c>
      <c r="B54" s="242" t="s">
        <v>191</v>
      </c>
      <c r="C54" s="252" t="s">
        <v>192</v>
      </c>
      <c r="D54" s="243" t="s">
        <v>193</v>
      </c>
      <c r="E54" s="244">
        <v>7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4">
        <v>0</v>
      </c>
      <c r="O54" s="244">
        <f>ROUND(E54*N54,2)</f>
        <v>0</v>
      </c>
      <c r="P54" s="244">
        <v>0</v>
      </c>
      <c r="Q54" s="244">
        <f>ROUND(E54*P54,2)</f>
        <v>0</v>
      </c>
      <c r="R54" s="246" t="s">
        <v>72</v>
      </c>
      <c r="S54" s="246" t="s">
        <v>121</v>
      </c>
      <c r="T54" s="247" t="s">
        <v>121</v>
      </c>
      <c r="U54" s="223">
        <v>1.17</v>
      </c>
      <c r="V54" s="223">
        <f>ROUND(E54*U54,2)</f>
        <v>8.19</v>
      </c>
      <c r="W54" s="223"/>
      <c r="X54" s="223" t="s">
        <v>173</v>
      </c>
      <c r="Y54" s="223" t="s">
        <v>113</v>
      </c>
      <c r="Z54" s="213"/>
      <c r="AA54" s="213"/>
      <c r="AB54" s="213"/>
      <c r="AC54" s="213"/>
      <c r="AD54" s="213"/>
      <c r="AE54" s="213"/>
      <c r="AF54" s="213"/>
      <c r="AG54" s="213" t="s">
        <v>181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13" x14ac:dyDescent="0.25">
      <c r="A55" s="227" t="s">
        <v>105</v>
      </c>
      <c r="B55" s="228" t="s">
        <v>72</v>
      </c>
      <c r="C55" s="251" t="s">
        <v>73</v>
      </c>
      <c r="D55" s="229"/>
      <c r="E55" s="230"/>
      <c r="F55" s="231"/>
      <c r="G55" s="231">
        <f>SUMIF(AG56:AG79,"&lt;&gt;NOR",G56:G79)</f>
        <v>0</v>
      </c>
      <c r="H55" s="231"/>
      <c r="I55" s="231">
        <f>SUM(I56:I79)</f>
        <v>0</v>
      </c>
      <c r="J55" s="231"/>
      <c r="K55" s="231">
        <f>SUM(K56:K79)</f>
        <v>0</v>
      </c>
      <c r="L55" s="231"/>
      <c r="M55" s="231">
        <f>SUM(M56:M79)</f>
        <v>0</v>
      </c>
      <c r="N55" s="230"/>
      <c r="O55" s="230">
        <f>SUM(O56:O79)</f>
        <v>1.06</v>
      </c>
      <c r="P55" s="230"/>
      <c r="Q55" s="230">
        <f>SUM(Q56:Q79)</f>
        <v>0</v>
      </c>
      <c r="R55" s="231"/>
      <c r="S55" s="231"/>
      <c r="T55" s="232"/>
      <c r="U55" s="226"/>
      <c r="V55" s="226">
        <f>SUM(V56:V79)</f>
        <v>570.59000000000015</v>
      </c>
      <c r="W55" s="226"/>
      <c r="X55" s="226"/>
      <c r="Y55" s="226"/>
      <c r="AG55" t="s">
        <v>106</v>
      </c>
    </row>
    <row r="56" spans="1:60" outlineLevel="1" x14ac:dyDescent="0.25">
      <c r="A56" s="234">
        <v>27</v>
      </c>
      <c r="B56" s="235" t="s">
        <v>194</v>
      </c>
      <c r="C56" s="253" t="s">
        <v>195</v>
      </c>
      <c r="D56" s="236" t="s">
        <v>132</v>
      </c>
      <c r="E56" s="237">
        <v>1192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39" t="s">
        <v>72</v>
      </c>
      <c r="S56" s="239" t="s">
        <v>121</v>
      </c>
      <c r="T56" s="240" t="s">
        <v>121</v>
      </c>
      <c r="U56" s="223">
        <v>0.11600000000000001</v>
      </c>
      <c r="V56" s="223">
        <f>ROUND(E56*U56,2)</f>
        <v>138.27000000000001</v>
      </c>
      <c r="W56" s="223"/>
      <c r="X56" s="223" t="s">
        <v>173</v>
      </c>
      <c r="Y56" s="223" t="s">
        <v>113</v>
      </c>
      <c r="Z56" s="213"/>
      <c r="AA56" s="213"/>
      <c r="AB56" s="213"/>
      <c r="AC56" s="213"/>
      <c r="AD56" s="213"/>
      <c r="AE56" s="213"/>
      <c r="AF56" s="213"/>
      <c r="AG56" s="213" t="s">
        <v>181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2" x14ac:dyDescent="0.25">
      <c r="A57" s="220"/>
      <c r="B57" s="221"/>
      <c r="C57" s="255" t="s">
        <v>196</v>
      </c>
      <c r="D57" s="224"/>
      <c r="E57" s="225">
        <v>1192</v>
      </c>
      <c r="F57" s="223"/>
      <c r="G57" s="223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3"/>
      <c r="AA57" s="213"/>
      <c r="AB57" s="213"/>
      <c r="AC57" s="213"/>
      <c r="AD57" s="213"/>
      <c r="AE57" s="213"/>
      <c r="AF57" s="213"/>
      <c r="AG57" s="213" t="s">
        <v>136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41">
        <v>28</v>
      </c>
      <c r="B58" s="242" t="s">
        <v>197</v>
      </c>
      <c r="C58" s="252" t="s">
        <v>198</v>
      </c>
      <c r="D58" s="243" t="s">
        <v>117</v>
      </c>
      <c r="E58" s="244">
        <v>92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4">
        <v>0</v>
      </c>
      <c r="O58" s="244">
        <f>ROUND(E58*N58,2)</f>
        <v>0</v>
      </c>
      <c r="P58" s="244">
        <v>0</v>
      </c>
      <c r="Q58" s="244">
        <f>ROUND(E58*P58,2)</f>
        <v>0</v>
      </c>
      <c r="R58" s="246" t="s">
        <v>72</v>
      </c>
      <c r="S58" s="246" t="s">
        <v>121</v>
      </c>
      <c r="T58" s="247" t="s">
        <v>121</v>
      </c>
      <c r="U58" s="223">
        <v>5.0500000000000003E-2</v>
      </c>
      <c r="V58" s="223">
        <f>ROUND(E58*U58,2)</f>
        <v>4.6500000000000004</v>
      </c>
      <c r="W58" s="223"/>
      <c r="X58" s="223" t="s">
        <v>173</v>
      </c>
      <c r="Y58" s="223" t="s">
        <v>113</v>
      </c>
      <c r="Z58" s="213"/>
      <c r="AA58" s="213"/>
      <c r="AB58" s="213"/>
      <c r="AC58" s="213"/>
      <c r="AD58" s="213"/>
      <c r="AE58" s="213"/>
      <c r="AF58" s="213"/>
      <c r="AG58" s="213" t="s">
        <v>181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41">
        <v>29</v>
      </c>
      <c r="B59" s="242" t="s">
        <v>199</v>
      </c>
      <c r="C59" s="252" t="s">
        <v>200</v>
      </c>
      <c r="D59" s="243" t="s">
        <v>117</v>
      </c>
      <c r="E59" s="244">
        <v>1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4">
        <v>0</v>
      </c>
      <c r="O59" s="244">
        <f>ROUND(E59*N59,2)</f>
        <v>0</v>
      </c>
      <c r="P59" s="244">
        <v>0</v>
      </c>
      <c r="Q59" s="244">
        <f>ROUND(E59*P59,2)</f>
        <v>0</v>
      </c>
      <c r="R59" s="246" t="s">
        <v>72</v>
      </c>
      <c r="S59" s="246" t="s">
        <v>121</v>
      </c>
      <c r="T59" s="247" t="s">
        <v>121</v>
      </c>
      <c r="U59" s="223">
        <v>0.06</v>
      </c>
      <c r="V59" s="223">
        <f>ROUND(E59*U59,2)</f>
        <v>0.06</v>
      </c>
      <c r="W59" s="223"/>
      <c r="X59" s="223" t="s">
        <v>173</v>
      </c>
      <c r="Y59" s="223" t="s">
        <v>113</v>
      </c>
      <c r="Z59" s="213"/>
      <c r="AA59" s="213"/>
      <c r="AB59" s="213"/>
      <c r="AC59" s="213"/>
      <c r="AD59" s="213"/>
      <c r="AE59" s="213"/>
      <c r="AF59" s="213"/>
      <c r="AG59" s="213" t="s">
        <v>181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41">
        <v>30</v>
      </c>
      <c r="B60" s="242" t="s">
        <v>201</v>
      </c>
      <c r="C60" s="252" t="s">
        <v>202</v>
      </c>
      <c r="D60" s="243" t="s">
        <v>117</v>
      </c>
      <c r="E60" s="244">
        <v>76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4">
        <v>0</v>
      </c>
      <c r="O60" s="244">
        <f>ROUND(E60*N60,2)</f>
        <v>0</v>
      </c>
      <c r="P60" s="244">
        <v>0</v>
      </c>
      <c r="Q60" s="244">
        <f>ROUND(E60*P60,2)</f>
        <v>0</v>
      </c>
      <c r="R60" s="246" t="s">
        <v>72</v>
      </c>
      <c r="S60" s="246" t="s">
        <v>121</v>
      </c>
      <c r="T60" s="247" t="s">
        <v>121</v>
      </c>
      <c r="U60" s="223">
        <v>8.2170000000000007E-2</v>
      </c>
      <c r="V60" s="223">
        <f>ROUND(E60*U60,2)</f>
        <v>6.24</v>
      </c>
      <c r="W60" s="223"/>
      <c r="X60" s="223" t="s">
        <v>173</v>
      </c>
      <c r="Y60" s="223" t="s">
        <v>113</v>
      </c>
      <c r="Z60" s="213"/>
      <c r="AA60" s="213"/>
      <c r="AB60" s="213"/>
      <c r="AC60" s="213"/>
      <c r="AD60" s="213"/>
      <c r="AE60" s="213"/>
      <c r="AF60" s="213"/>
      <c r="AG60" s="213" t="s">
        <v>181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41">
        <v>31</v>
      </c>
      <c r="B61" s="242" t="s">
        <v>191</v>
      </c>
      <c r="C61" s="252" t="s">
        <v>192</v>
      </c>
      <c r="D61" s="243" t="s">
        <v>193</v>
      </c>
      <c r="E61" s="244">
        <v>17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4">
        <v>0</v>
      </c>
      <c r="O61" s="244">
        <f>ROUND(E61*N61,2)</f>
        <v>0</v>
      </c>
      <c r="P61" s="244">
        <v>0</v>
      </c>
      <c r="Q61" s="244">
        <f>ROUND(E61*P61,2)</f>
        <v>0</v>
      </c>
      <c r="R61" s="246" t="s">
        <v>72</v>
      </c>
      <c r="S61" s="246" t="s">
        <v>121</v>
      </c>
      <c r="T61" s="247" t="s">
        <v>121</v>
      </c>
      <c r="U61" s="223">
        <v>1.17</v>
      </c>
      <c r="V61" s="223">
        <f>ROUND(E61*U61,2)</f>
        <v>19.89</v>
      </c>
      <c r="W61" s="223"/>
      <c r="X61" s="223" t="s">
        <v>173</v>
      </c>
      <c r="Y61" s="223" t="s">
        <v>113</v>
      </c>
      <c r="Z61" s="213"/>
      <c r="AA61" s="213"/>
      <c r="AB61" s="213"/>
      <c r="AC61" s="213"/>
      <c r="AD61" s="213"/>
      <c r="AE61" s="213"/>
      <c r="AF61" s="213"/>
      <c r="AG61" s="213" t="s">
        <v>181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34">
        <v>32</v>
      </c>
      <c r="B62" s="235" t="s">
        <v>203</v>
      </c>
      <c r="C62" s="253" t="s">
        <v>204</v>
      </c>
      <c r="D62" s="236" t="s">
        <v>117</v>
      </c>
      <c r="E62" s="237">
        <v>15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21</v>
      </c>
      <c r="M62" s="239">
        <f>G62*(1+L62/100)</f>
        <v>0</v>
      </c>
      <c r="N62" s="237">
        <v>0</v>
      </c>
      <c r="O62" s="237">
        <f>ROUND(E62*N62,2)</f>
        <v>0</v>
      </c>
      <c r="P62" s="237">
        <v>0</v>
      </c>
      <c r="Q62" s="237">
        <f>ROUND(E62*P62,2)</f>
        <v>0</v>
      </c>
      <c r="R62" s="239" t="s">
        <v>72</v>
      </c>
      <c r="S62" s="239" t="s">
        <v>121</v>
      </c>
      <c r="T62" s="240" t="s">
        <v>121</v>
      </c>
      <c r="U62" s="223">
        <v>3.4166699999999999</v>
      </c>
      <c r="V62" s="223">
        <f>ROUND(E62*U62,2)</f>
        <v>51.25</v>
      </c>
      <c r="W62" s="223"/>
      <c r="X62" s="223" t="s">
        <v>173</v>
      </c>
      <c r="Y62" s="223" t="s">
        <v>113</v>
      </c>
      <c r="Z62" s="213"/>
      <c r="AA62" s="213"/>
      <c r="AB62" s="213"/>
      <c r="AC62" s="213"/>
      <c r="AD62" s="213"/>
      <c r="AE62" s="213"/>
      <c r="AF62" s="213"/>
      <c r="AG62" s="213" t="s">
        <v>174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2" x14ac:dyDescent="0.25">
      <c r="A63" s="220"/>
      <c r="B63" s="221"/>
      <c r="C63" s="254" t="s">
        <v>205</v>
      </c>
      <c r="D63" s="249"/>
      <c r="E63" s="249"/>
      <c r="F63" s="249"/>
      <c r="G63" s="249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23"/>
      <c r="Z63" s="213"/>
      <c r="AA63" s="213"/>
      <c r="AB63" s="213"/>
      <c r="AC63" s="213"/>
      <c r="AD63" s="213"/>
      <c r="AE63" s="213"/>
      <c r="AF63" s="213"/>
      <c r="AG63" s="213" t="s">
        <v>134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34">
        <v>33</v>
      </c>
      <c r="B64" s="235" t="s">
        <v>206</v>
      </c>
      <c r="C64" s="253" t="s">
        <v>207</v>
      </c>
      <c r="D64" s="236" t="s">
        <v>117</v>
      </c>
      <c r="E64" s="237">
        <v>13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21</v>
      </c>
      <c r="M64" s="239">
        <f>G64*(1+L64/100)</f>
        <v>0</v>
      </c>
      <c r="N64" s="237">
        <v>0</v>
      </c>
      <c r="O64" s="237">
        <f>ROUND(E64*N64,2)</f>
        <v>0</v>
      </c>
      <c r="P64" s="237">
        <v>0</v>
      </c>
      <c r="Q64" s="237">
        <f>ROUND(E64*P64,2)</f>
        <v>0</v>
      </c>
      <c r="R64" s="239" t="s">
        <v>72</v>
      </c>
      <c r="S64" s="239" t="s">
        <v>121</v>
      </c>
      <c r="T64" s="240" t="s">
        <v>121</v>
      </c>
      <c r="U64" s="223">
        <v>1.3666700000000001</v>
      </c>
      <c r="V64" s="223">
        <f>ROUND(E64*U64,2)</f>
        <v>17.77</v>
      </c>
      <c r="W64" s="223"/>
      <c r="X64" s="223" t="s">
        <v>173</v>
      </c>
      <c r="Y64" s="223" t="s">
        <v>113</v>
      </c>
      <c r="Z64" s="213"/>
      <c r="AA64" s="213"/>
      <c r="AB64" s="213"/>
      <c r="AC64" s="213"/>
      <c r="AD64" s="213"/>
      <c r="AE64" s="213"/>
      <c r="AF64" s="213"/>
      <c r="AG64" s="213" t="s">
        <v>174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ht="20.5" outlineLevel="2" x14ac:dyDescent="0.25">
      <c r="A65" s="220"/>
      <c r="B65" s="221"/>
      <c r="C65" s="254" t="s">
        <v>208</v>
      </c>
      <c r="D65" s="249"/>
      <c r="E65" s="249"/>
      <c r="F65" s="249"/>
      <c r="G65" s="249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3"/>
      <c r="AA65" s="213"/>
      <c r="AB65" s="213"/>
      <c r="AC65" s="213"/>
      <c r="AD65" s="213"/>
      <c r="AE65" s="213"/>
      <c r="AF65" s="213"/>
      <c r="AG65" s="213" t="s">
        <v>134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48" t="str">
        <f>C65</f>
        <v>Montáž stožárové rozvodnice, montáže kabelu mezi rozvodnicí a vlastním svítidlem včetně jeho ukončení a zapojení v rozvodnici. U stožárů typu Ž je v položce zakalkulováno i zapojení dotykové spojky.</v>
      </c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34">
        <v>34</v>
      </c>
      <c r="B66" s="235" t="s">
        <v>209</v>
      </c>
      <c r="C66" s="253" t="s">
        <v>210</v>
      </c>
      <c r="D66" s="236" t="s">
        <v>117</v>
      </c>
      <c r="E66" s="237">
        <v>2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7">
        <v>0</v>
      </c>
      <c r="O66" s="237">
        <f>ROUND(E66*N66,2)</f>
        <v>0</v>
      </c>
      <c r="P66" s="237">
        <v>0</v>
      </c>
      <c r="Q66" s="237">
        <f>ROUND(E66*P66,2)</f>
        <v>0</v>
      </c>
      <c r="R66" s="239" t="s">
        <v>72</v>
      </c>
      <c r="S66" s="239" t="s">
        <v>121</v>
      </c>
      <c r="T66" s="240" t="s">
        <v>121</v>
      </c>
      <c r="U66" s="223">
        <v>1.4166700000000001</v>
      </c>
      <c r="V66" s="223">
        <f>ROUND(E66*U66,2)</f>
        <v>2.83</v>
      </c>
      <c r="W66" s="223"/>
      <c r="X66" s="223" t="s">
        <v>173</v>
      </c>
      <c r="Y66" s="223" t="s">
        <v>113</v>
      </c>
      <c r="Z66" s="213"/>
      <c r="AA66" s="213"/>
      <c r="AB66" s="213"/>
      <c r="AC66" s="213"/>
      <c r="AD66" s="213"/>
      <c r="AE66" s="213"/>
      <c r="AF66" s="213"/>
      <c r="AG66" s="213" t="s">
        <v>181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20.5" outlineLevel="2" x14ac:dyDescent="0.25">
      <c r="A67" s="220"/>
      <c r="B67" s="221"/>
      <c r="C67" s="254" t="s">
        <v>208</v>
      </c>
      <c r="D67" s="249"/>
      <c r="E67" s="249"/>
      <c r="F67" s="249"/>
      <c r="G67" s="249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3"/>
      <c r="AA67" s="213"/>
      <c r="AB67" s="213"/>
      <c r="AC67" s="213"/>
      <c r="AD67" s="213"/>
      <c r="AE67" s="213"/>
      <c r="AF67" s="213"/>
      <c r="AG67" s="213" t="s">
        <v>134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48" t="str">
        <f>C67</f>
        <v>Montáž stožárové rozvodnice, montáže kabelu mezi rozvodnicí a vlastním svítidlem včetně jeho ukončení a zapojení v rozvodnici. U stožárů typu Ž je v položce zakalkulováno i zapojení dotykové spojky.</v>
      </c>
      <c r="BB67" s="213"/>
      <c r="BC67" s="213"/>
      <c r="BD67" s="213"/>
      <c r="BE67" s="213"/>
      <c r="BF67" s="213"/>
      <c r="BG67" s="213"/>
      <c r="BH67" s="213"/>
    </row>
    <row r="68" spans="1:60" ht="20" outlineLevel="1" x14ac:dyDescent="0.25">
      <c r="A68" s="234">
        <v>35</v>
      </c>
      <c r="B68" s="235" t="s">
        <v>211</v>
      </c>
      <c r="C68" s="253" t="s">
        <v>212</v>
      </c>
      <c r="D68" s="236" t="s">
        <v>132</v>
      </c>
      <c r="E68" s="237">
        <v>1005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21</v>
      </c>
      <c r="M68" s="239">
        <f>G68*(1+L68/100)</f>
        <v>0</v>
      </c>
      <c r="N68" s="237">
        <v>1.0499999999999999E-3</v>
      </c>
      <c r="O68" s="237">
        <f>ROUND(E68*N68,2)</f>
        <v>1.06</v>
      </c>
      <c r="P68" s="237">
        <v>0</v>
      </c>
      <c r="Q68" s="237">
        <f>ROUND(E68*P68,2)</f>
        <v>0</v>
      </c>
      <c r="R68" s="239" t="s">
        <v>72</v>
      </c>
      <c r="S68" s="239" t="s">
        <v>121</v>
      </c>
      <c r="T68" s="240" t="s">
        <v>121</v>
      </c>
      <c r="U68" s="223">
        <v>0.16</v>
      </c>
      <c r="V68" s="223">
        <f>ROUND(E68*U68,2)</f>
        <v>160.80000000000001</v>
      </c>
      <c r="W68" s="223"/>
      <c r="X68" s="223" t="s">
        <v>173</v>
      </c>
      <c r="Y68" s="223" t="s">
        <v>113</v>
      </c>
      <c r="Z68" s="213"/>
      <c r="AA68" s="213"/>
      <c r="AB68" s="213"/>
      <c r="AC68" s="213"/>
      <c r="AD68" s="213"/>
      <c r="AE68" s="213"/>
      <c r="AF68" s="213"/>
      <c r="AG68" s="213" t="s">
        <v>181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2" x14ac:dyDescent="0.25">
      <c r="A69" s="220"/>
      <c r="B69" s="221"/>
      <c r="C69" s="254" t="s">
        <v>213</v>
      </c>
      <c r="D69" s="249"/>
      <c r="E69" s="249"/>
      <c r="F69" s="249"/>
      <c r="G69" s="249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3"/>
      <c r="AA69" s="213"/>
      <c r="AB69" s="213"/>
      <c r="AC69" s="213"/>
      <c r="AD69" s="213"/>
      <c r="AE69" s="213"/>
      <c r="AF69" s="213"/>
      <c r="AG69" s="213" t="s">
        <v>134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41">
        <v>36</v>
      </c>
      <c r="B70" s="242" t="s">
        <v>214</v>
      </c>
      <c r="C70" s="252" t="s">
        <v>215</v>
      </c>
      <c r="D70" s="243" t="s">
        <v>132</v>
      </c>
      <c r="E70" s="244">
        <v>2.5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4">
        <v>2.0000000000000001E-4</v>
      </c>
      <c r="O70" s="244">
        <f>ROUND(E70*N70,2)</f>
        <v>0</v>
      </c>
      <c r="P70" s="244">
        <v>0</v>
      </c>
      <c r="Q70" s="244">
        <f>ROUND(E70*P70,2)</f>
        <v>0</v>
      </c>
      <c r="R70" s="246" t="s">
        <v>72</v>
      </c>
      <c r="S70" s="246" t="s">
        <v>121</v>
      </c>
      <c r="T70" s="247" t="s">
        <v>121</v>
      </c>
      <c r="U70" s="223">
        <v>4.6670000000000003E-2</v>
      </c>
      <c r="V70" s="223">
        <f>ROUND(E70*U70,2)</f>
        <v>0.12</v>
      </c>
      <c r="W70" s="223"/>
      <c r="X70" s="223" t="s">
        <v>173</v>
      </c>
      <c r="Y70" s="223" t="s">
        <v>113</v>
      </c>
      <c r="Z70" s="213"/>
      <c r="AA70" s="213"/>
      <c r="AB70" s="213"/>
      <c r="AC70" s="213"/>
      <c r="AD70" s="213"/>
      <c r="AE70" s="213"/>
      <c r="AF70" s="213"/>
      <c r="AG70" s="213" t="s">
        <v>181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34">
        <v>37</v>
      </c>
      <c r="B71" s="235" t="s">
        <v>216</v>
      </c>
      <c r="C71" s="253" t="s">
        <v>217</v>
      </c>
      <c r="D71" s="236" t="s">
        <v>132</v>
      </c>
      <c r="E71" s="237">
        <v>155.5</v>
      </c>
      <c r="F71" s="238"/>
      <c r="G71" s="239">
        <f>ROUND(E71*F71,2)</f>
        <v>0</v>
      </c>
      <c r="H71" s="238"/>
      <c r="I71" s="239">
        <f>ROUND(E71*H71,2)</f>
        <v>0</v>
      </c>
      <c r="J71" s="238"/>
      <c r="K71" s="239">
        <f>ROUND(E71*J71,2)</f>
        <v>0</v>
      </c>
      <c r="L71" s="239">
        <v>21</v>
      </c>
      <c r="M71" s="239">
        <f>G71*(1+L71/100)</f>
        <v>0</v>
      </c>
      <c r="N71" s="237">
        <v>0</v>
      </c>
      <c r="O71" s="237">
        <f>ROUND(E71*N71,2)</f>
        <v>0</v>
      </c>
      <c r="P71" s="237">
        <v>0</v>
      </c>
      <c r="Q71" s="237">
        <f>ROUND(E71*P71,2)</f>
        <v>0</v>
      </c>
      <c r="R71" s="239" t="s">
        <v>72</v>
      </c>
      <c r="S71" s="239" t="s">
        <v>121</v>
      </c>
      <c r="T71" s="240" t="s">
        <v>121</v>
      </c>
      <c r="U71" s="223">
        <v>5.0959999999999998E-2</v>
      </c>
      <c r="V71" s="223">
        <f>ROUND(E71*U71,2)</f>
        <v>7.92</v>
      </c>
      <c r="W71" s="223"/>
      <c r="X71" s="223" t="s">
        <v>173</v>
      </c>
      <c r="Y71" s="223" t="s">
        <v>113</v>
      </c>
      <c r="Z71" s="213"/>
      <c r="AA71" s="213"/>
      <c r="AB71" s="213"/>
      <c r="AC71" s="213"/>
      <c r="AD71" s="213"/>
      <c r="AE71" s="213"/>
      <c r="AF71" s="213"/>
      <c r="AG71" s="213" t="s">
        <v>181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2" x14ac:dyDescent="0.25">
      <c r="A72" s="220"/>
      <c r="B72" s="221"/>
      <c r="C72" s="255" t="s">
        <v>218</v>
      </c>
      <c r="D72" s="224"/>
      <c r="E72" s="225">
        <v>155.5</v>
      </c>
      <c r="F72" s="223"/>
      <c r="G72" s="223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23"/>
      <c r="Z72" s="213"/>
      <c r="AA72" s="213"/>
      <c r="AB72" s="213"/>
      <c r="AC72" s="213"/>
      <c r="AD72" s="213"/>
      <c r="AE72" s="213"/>
      <c r="AF72" s="213"/>
      <c r="AG72" s="213" t="s">
        <v>136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41">
        <v>38</v>
      </c>
      <c r="B73" s="242" t="s">
        <v>219</v>
      </c>
      <c r="C73" s="252" t="s">
        <v>220</v>
      </c>
      <c r="D73" s="243" t="s">
        <v>132</v>
      </c>
      <c r="E73" s="244">
        <v>83</v>
      </c>
      <c r="F73" s="245"/>
      <c r="G73" s="246">
        <f>ROUND(E73*F73,2)</f>
        <v>0</v>
      </c>
      <c r="H73" s="245"/>
      <c r="I73" s="246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4">
        <v>0</v>
      </c>
      <c r="O73" s="244">
        <f>ROUND(E73*N73,2)</f>
        <v>0</v>
      </c>
      <c r="P73" s="244">
        <v>0</v>
      </c>
      <c r="Q73" s="244">
        <f>ROUND(E73*P73,2)</f>
        <v>0</v>
      </c>
      <c r="R73" s="246" t="s">
        <v>72</v>
      </c>
      <c r="S73" s="246" t="s">
        <v>121</v>
      </c>
      <c r="T73" s="247" t="s">
        <v>121</v>
      </c>
      <c r="U73" s="223">
        <v>5.0959999999999998E-2</v>
      </c>
      <c r="V73" s="223">
        <f>ROUND(E73*U73,2)</f>
        <v>4.2300000000000004</v>
      </c>
      <c r="W73" s="223"/>
      <c r="X73" s="223" t="s">
        <v>173</v>
      </c>
      <c r="Y73" s="223" t="s">
        <v>113</v>
      </c>
      <c r="Z73" s="213"/>
      <c r="AA73" s="213"/>
      <c r="AB73" s="213"/>
      <c r="AC73" s="213"/>
      <c r="AD73" s="213"/>
      <c r="AE73" s="213"/>
      <c r="AF73" s="213"/>
      <c r="AG73" s="213" t="s">
        <v>181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41">
        <v>39</v>
      </c>
      <c r="B74" s="242" t="s">
        <v>221</v>
      </c>
      <c r="C74" s="252" t="s">
        <v>222</v>
      </c>
      <c r="D74" s="243" t="s">
        <v>132</v>
      </c>
      <c r="E74" s="244">
        <v>946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4">
        <v>0</v>
      </c>
      <c r="O74" s="244">
        <f>ROUND(E74*N74,2)</f>
        <v>0</v>
      </c>
      <c r="P74" s="244">
        <v>0</v>
      </c>
      <c r="Q74" s="244">
        <f>ROUND(E74*P74,2)</f>
        <v>0</v>
      </c>
      <c r="R74" s="246" t="s">
        <v>72</v>
      </c>
      <c r="S74" s="246" t="s">
        <v>121</v>
      </c>
      <c r="T74" s="247" t="s">
        <v>121</v>
      </c>
      <c r="U74" s="223">
        <v>6.2700000000000006E-2</v>
      </c>
      <c r="V74" s="223">
        <f>ROUND(E74*U74,2)</f>
        <v>59.31</v>
      </c>
      <c r="W74" s="223"/>
      <c r="X74" s="223" t="s">
        <v>173</v>
      </c>
      <c r="Y74" s="223" t="s">
        <v>113</v>
      </c>
      <c r="Z74" s="213"/>
      <c r="AA74" s="213"/>
      <c r="AB74" s="213"/>
      <c r="AC74" s="213"/>
      <c r="AD74" s="213"/>
      <c r="AE74" s="213"/>
      <c r="AF74" s="213"/>
      <c r="AG74" s="213" t="s">
        <v>181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41">
        <v>40</v>
      </c>
      <c r="B75" s="242" t="s">
        <v>223</v>
      </c>
      <c r="C75" s="252" t="s">
        <v>224</v>
      </c>
      <c r="D75" s="243" t="s">
        <v>132</v>
      </c>
      <c r="E75" s="244">
        <v>170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4">
        <v>0</v>
      </c>
      <c r="O75" s="244">
        <f>ROUND(E75*N75,2)</f>
        <v>0</v>
      </c>
      <c r="P75" s="244">
        <v>0</v>
      </c>
      <c r="Q75" s="244">
        <f>ROUND(E75*P75,2)</f>
        <v>0</v>
      </c>
      <c r="R75" s="246" t="s">
        <v>72</v>
      </c>
      <c r="S75" s="246" t="s">
        <v>121</v>
      </c>
      <c r="T75" s="247" t="s">
        <v>121</v>
      </c>
      <c r="U75" s="223">
        <v>7.4060000000000001E-2</v>
      </c>
      <c r="V75" s="223">
        <f>ROUND(E75*U75,2)</f>
        <v>12.59</v>
      </c>
      <c r="W75" s="223"/>
      <c r="X75" s="223" t="s">
        <v>173</v>
      </c>
      <c r="Y75" s="223" t="s">
        <v>113</v>
      </c>
      <c r="Z75" s="213"/>
      <c r="AA75" s="213"/>
      <c r="AB75" s="213"/>
      <c r="AC75" s="213"/>
      <c r="AD75" s="213"/>
      <c r="AE75" s="213"/>
      <c r="AF75" s="213"/>
      <c r="AG75" s="213" t="s">
        <v>181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5">
      <c r="A76" s="241">
        <v>41</v>
      </c>
      <c r="B76" s="242" t="s">
        <v>225</v>
      </c>
      <c r="C76" s="252" t="s">
        <v>226</v>
      </c>
      <c r="D76" s="243" t="s">
        <v>132</v>
      </c>
      <c r="E76" s="244">
        <v>83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4">
        <v>0</v>
      </c>
      <c r="O76" s="244">
        <f>ROUND(E76*N76,2)</f>
        <v>0</v>
      </c>
      <c r="P76" s="244">
        <v>0</v>
      </c>
      <c r="Q76" s="244">
        <f>ROUND(E76*P76,2)</f>
        <v>0</v>
      </c>
      <c r="R76" s="246"/>
      <c r="S76" s="246" t="s">
        <v>121</v>
      </c>
      <c r="T76" s="247" t="s">
        <v>121</v>
      </c>
      <c r="U76" s="223">
        <v>5.7000000000000002E-2</v>
      </c>
      <c r="V76" s="223">
        <f>ROUND(E76*U76,2)</f>
        <v>4.7300000000000004</v>
      </c>
      <c r="W76" s="223"/>
      <c r="X76" s="223" t="s">
        <v>173</v>
      </c>
      <c r="Y76" s="223" t="s">
        <v>113</v>
      </c>
      <c r="Z76" s="213"/>
      <c r="AA76" s="213"/>
      <c r="AB76" s="213"/>
      <c r="AC76" s="213"/>
      <c r="AD76" s="213"/>
      <c r="AE76" s="213"/>
      <c r="AF76" s="213"/>
      <c r="AG76" s="213" t="s">
        <v>181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41">
        <v>42</v>
      </c>
      <c r="B77" s="242" t="s">
        <v>227</v>
      </c>
      <c r="C77" s="252" t="s">
        <v>228</v>
      </c>
      <c r="D77" s="243" t="s">
        <v>117</v>
      </c>
      <c r="E77" s="244">
        <v>44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6" t="s">
        <v>229</v>
      </c>
      <c r="S77" s="246" t="s">
        <v>121</v>
      </c>
      <c r="T77" s="247" t="s">
        <v>121</v>
      </c>
      <c r="U77" s="223">
        <v>1.81667</v>
      </c>
      <c r="V77" s="223">
        <f>ROUND(E77*U77,2)</f>
        <v>79.930000000000007</v>
      </c>
      <c r="W77" s="223"/>
      <c r="X77" s="223" t="s">
        <v>173</v>
      </c>
      <c r="Y77" s="223" t="s">
        <v>113</v>
      </c>
      <c r="Z77" s="213"/>
      <c r="AA77" s="213"/>
      <c r="AB77" s="213"/>
      <c r="AC77" s="213"/>
      <c r="AD77" s="213"/>
      <c r="AE77" s="213"/>
      <c r="AF77" s="213"/>
      <c r="AG77" s="213" t="s">
        <v>174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5">
      <c r="A78" s="241">
        <v>43</v>
      </c>
      <c r="B78" s="242" t="s">
        <v>230</v>
      </c>
      <c r="C78" s="252" t="s">
        <v>231</v>
      </c>
      <c r="D78" s="243" t="s">
        <v>132</v>
      </c>
      <c r="E78" s="244">
        <v>5</v>
      </c>
      <c r="F78" s="245"/>
      <c r="G78" s="246">
        <f>ROUND(E78*F78,2)</f>
        <v>0</v>
      </c>
      <c r="H78" s="245"/>
      <c r="I78" s="246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4">
        <v>0</v>
      </c>
      <c r="O78" s="244">
        <f>ROUND(E78*N78,2)</f>
        <v>0</v>
      </c>
      <c r="P78" s="244">
        <v>0</v>
      </c>
      <c r="Q78" s="244">
        <f>ROUND(E78*P78,2)</f>
        <v>0</v>
      </c>
      <c r="R78" s="246"/>
      <c r="S78" s="246" t="s">
        <v>110</v>
      </c>
      <c r="T78" s="247" t="s">
        <v>111</v>
      </c>
      <c r="U78" s="223">
        <v>0</v>
      </c>
      <c r="V78" s="223">
        <f>ROUND(E78*U78,2)</f>
        <v>0</v>
      </c>
      <c r="W78" s="223"/>
      <c r="X78" s="223" t="s">
        <v>112</v>
      </c>
      <c r="Y78" s="223" t="s">
        <v>113</v>
      </c>
      <c r="Z78" s="213"/>
      <c r="AA78" s="213"/>
      <c r="AB78" s="213"/>
      <c r="AC78" s="213"/>
      <c r="AD78" s="213"/>
      <c r="AE78" s="213"/>
      <c r="AF78" s="213"/>
      <c r="AG78" s="213" t="s">
        <v>114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5">
      <c r="A79" s="241">
        <v>44</v>
      </c>
      <c r="B79" s="242" t="s">
        <v>232</v>
      </c>
      <c r="C79" s="252" t="s">
        <v>233</v>
      </c>
      <c r="D79" s="243" t="s">
        <v>234</v>
      </c>
      <c r="E79" s="244">
        <v>8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4">
        <v>0</v>
      </c>
      <c r="O79" s="244">
        <f>ROUND(E79*N79,2)</f>
        <v>0</v>
      </c>
      <c r="P79" s="244">
        <v>0</v>
      </c>
      <c r="Q79" s="244">
        <f>ROUND(E79*P79,2)</f>
        <v>0</v>
      </c>
      <c r="R79" s="246" t="s">
        <v>235</v>
      </c>
      <c r="S79" s="246" t="s">
        <v>121</v>
      </c>
      <c r="T79" s="247" t="s">
        <v>121</v>
      </c>
      <c r="U79" s="223">
        <v>0</v>
      </c>
      <c r="V79" s="223">
        <f>ROUND(E79*U79,2)</f>
        <v>0</v>
      </c>
      <c r="W79" s="223"/>
      <c r="X79" s="223" t="s">
        <v>236</v>
      </c>
      <c r="Y79" s="223" t="s">
        <v>113</v>
      </c>
      <c r="Z79" s="213"/>
      <c r="AA79" s="213"/>
      <c r="AB79" s="213"/>
      <c r="AC79" s="213"/>
      <c r="AD79" s="213"/>
      <c r="AE79" s="213"/>
      <c r="AF79" s="213"/>
      <c r="AG79" s="213" t="s">
        <v>237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ht="13" x14ac:dyDescent="0.25">
      <c r="A80" s="227" t="s">
        <v>105</v>
      </c>
      <c r="B80" s="228" t="s">
        <v>74</v>
      </c>
      <c r="C80" s="251" t="s">
        <v>75</v>
      </c>
      <c r="D80" s="229"/>
      <c r="E80" s="230"/>
      <c r="F80" s="231"/>
      <c r="G80" s="231">
        <f>SUMIF(AG81:AG149,"&lt;&gt;NOR",G81:G149)</f>
        <v>0</v>
      </c>
      <c r="H80" s="231"/>
      <c r="I80" s="231">
        <f>SUM(I81:I149)</f>
        <v>0</v>
      </c>
      <c r="J80" s="231"/>
      <c r="K80" s="231">
        <f>SUM(K81:K149)</f>
        <v>0</v>
      </c>
      <c r="L80" s="231"/>
      <c r="M80" s="231">
        <f>SUM(M81:M149)</f>
        <v>0</v>
      </c>
      <c r="N80" s="230"/>
      <c r="O80" s="230">
        <f>SUM(O81:O149)</f>
        <v>176.01</v>
      </c>
      <c r="P80" s="230"/>
      <c r="Q80" s="230">
        <f>SUM(Q81:Q149)</f>
        <v>11.85</v>
      </c>
      <c r="R80" s="231"/>
      <c r="S80" s="231"/>
      <c r="T80" s="232"/>
      <c r="U80" s="226"/>
      <c r="V80" s="226">
        <f>SUM(V81:V149)</f>
        <v>958.84999999999991</v>
      </c>
      <c r="W80" s="226"/>
      <c r="X80" s="226"/>
      <c r="Y80" s="226"/>
      <c r="AG80" t="s">
        <v>106</v>
      </c>
    </row>
    <row r="81" spans="1:60" ht="20" outlineLevel="1" x14ac:dyDescent="0.25">
      <c r="A81" s="234">
        <v>45</v>
      </c>
      <c r="B81" s="235" t="s">
        <v>238</v>
      </c>
      <c r="C81" s="253" t="s">
        <v>239</v>
      </c>
      <c r="D81" s="236" t="s">
        <v>240</v>
      </c>
      <c r="E81" s="237">
        <v>85.875</v>
      </c>
      <c r="F81" s="238"/>
      <c r="G81" s="239">
        <f>ROUND(E81*F81,2)</f>
        <v>0</v>
      </c>
      <c r="H81" s="238"/>
      <c r="I81" s="239">
        <f>ROUND(E81*H81,2)</f>
        <v>0</v>
      </c>
      <c r="J81" s="238"/>
      <c r="K81" s="239">
        <f>ROUND(E81*J81,2)</f>
        <v>0</v>
      </c>
      <c r="L81" s="239">
        <v>21</v>
      </c>
      <c r="M81" s="239">
        <f>G81*(1+L81/100)</f>
        <v>0</v>
      </c>
      <c r="N81" s="237">
        <v>0</v>
      </c>
      <c r="O81" s="237">
        <f>ROUND(E81*N81,2)</f>
        <v>0</v>
      </c>
      <c r="P81" s="237">
        <v>0.13800000000000001</v>
      </c>
      <c r="Q81" s="237">
        <f>ROUND(E81*P81,2)</f>
        <v>11.85</v>
      </c>
      <c r="R81" s="239" t="s">
        <v>241</v>
      </c>
      <c r="S81" s="239" t="s">
        <v>121</v>
      </c>
      <c r="T81" s="240" t="s">
        <v>121</v>
      </c>
      <c r="U81" s="223">
        <v>0.16</v>
      </c>
      <c r="V81" s="223">
        <f>ROUND(E81*U81,2)</f>
        <v>13.74</v>
      </c>
      <c r="W81" s="223"/>
      <c r="X81" s="223" t="s">
        <v>173</v>
      </c>
      <c r="Y81" s="223" t="s">
        <v>113</v>
      </c>
      <c r="Z81" s="213"/>
      <c r="AA81" s="213"/>
      <c r="AB81" s="213"/>
      <c r="AC81" s="213"/>
      <c r="AD81" s="213"/>
      <c r="AE81" s="213"/>
      <c r="AF81" s="213"/>
      <c r="AG81" s="213" t="s">
        <v>181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2" x14ac:dyDescent="0.25">
      <c r="A82" s="220"/>
      <c r="B82" s="221"/>
      <c r="C82" s="256" t="s">
        <v>242</v>
      </c>
      <c r="D82" s="250"/>
      <c r="E82" s="250"/>
      <c r="F82" s="250"/>
      <c r="G82" s="250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23"/>
      <c r="Z82" s="213"/>
      <c r="AA82" s="213"/>
      <c r="AB82" s="213"/>
      <c r="AC82" s="213"/>
      <c r="AD82" s="213"/>
      <c r="AE82" s="213"/>
      <c r="AF82" s="213"/>
      <c r="AG82" s="213" t="s">
        <v>243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2" x14ac:dyDescent="0.25">
      <c r="A83" s="220"/>
      <c r="B83" s="221"/>
      <c r="C83" s="255" t="s">
        <v>244</v>
      </c>
      <c r="D83" s="224"/>
      <c r="E83" s="225">
        <v>85.88</v>
      </c>
      <c r="F83" s="223"/>
      <c r="G83" s="223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3"/>
      <c r="AA83" s="213"/>
      <c r="AB83" s="213"/>
      <c r="AC83" s="213"/>
      <c r="AD83" s="213"/>
      <c r="AE83" s="213"/>
      <c r="AF83" s="213"/>
      <c r="AG83" s="213" t="s">
        <v>136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5">
      <c r="A84" s="234">
        <v>46</v>
      </c>
      <c r="B84" s="235" t="s">
        <v>245</v>
      </c>
      <c r="C84" s="253" t="s">
        <v>246</v>
      </c>
      <c r="D84" s="236" t="s">
        <v>132</v>
      </c>
      <c r="E84" s="237">
        <v>11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7">
        <v>3.48E-3</v>
      </c>
      <c r="O84" s="237">
        <f>ROUND(E84*N84,2)</f>
        <v>0.04</v>
      </c>
      <c r="P84" s="237">
        <v>0</v>
      </c>
      <c r="Q84" s="237">
        <f>ROUND(E84*P84,2)</f>
        <v>0</v>
      </c>
      <c r="R84" s="239" t="s">
        <v>172</v>
      </c>
      <c r="S84" s="239" t="s">
        <v>121</v>
      </c>
      <c r="T84" s="240" t="s">
        <v>121</v>
      </c>
      <c r="U84" s="223">
        <v>1.7012400000000001</v>
      </c>
      <c r="V84" s="223">
        <f>ROUND(E84*U84,2)</f>
        <v>18.71</v>
      </c>
      <c r="W84" s="223"/>
      <c r="X84" s="223" t="s">
        <v>173</v>
      </c>
      <c r="Y84" s="223" t="s">
        <v>113</v>
      </c>
      <c r="Z84" s="213"/>
      <c r="AA84" s="213"/>
      <c r="AB84" s="213"/>
      <c r="AC84" s="213"/>
      <c r="AD84" s="213"/>
      <c r="AE84" s="213"/>
      <c r="AF84" s="213"/>
      <c r="AG84" s="213" t="s">
        <v>181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ht="20.5" outlineLevel="2" x14ac:dyDescent="0.25">
      <c r="A85" s="220"/>
      <c r="B85" s="221"/>
      <c r="C85" s="256" t="s">
        <v>247</v>
      </c>
      <c r="D85" s="250"/>
      <c r="E85" s="250"/>
      <c r="F85" s="250"/>
      <c r="G85" s="250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3"/>
      <c r="AA85" s="213"/>
      <c r="AB85" s="213"/>
      <c r="AC85" s="213"/>
      <c r="AD85" s="213"/>
      <c r="AE85" s="213"/>
      <c r="AF85" s="213"/>
      <c r="AG85" s="213" t="s">
        <v>243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48" t="str">
        <f>C85</f>
        <v>Horizontálně řízené vrtání, vtažení potrubí na principu rozplavování a rozrušování zeminy pomocí vysokotlaké směsi vody a bentonitu. Případné svařování vtahovaného potrubí.</v>
      </c>
      <c r="BB85" s="213"/>
      <c r="BC85" s="213"/>
      <c r="BD85" s="213"/>
      <c r="BE85" s="213"/>
      <c r="BF85" s="213"/>
      <c r="BG85" s="213"/>
      <c r="BH85" s="213"/>
    </row>
    <row r="86" spans="1:60" outlineLevel="1" x14ac:dyDescent="0.25">
      <c r="A86" s="234">
        <v>47</v>
      </c>
      <c r="B86" s="235" t="s">
        <v>248</v>
      </c>
      <c r="C86" s="253" t="s">
        <v>249</v>
      </c>
      <c r="D86" s="236" t="s">
        <v>240</v>
      </c>
      <c r="E86" s="237">
        <v>4.95</v>
      </c>
      <c r="F86" s="238"/>
      <c r="G86" s="239">
        <f>ROUND(E86*F86,2)</f>
        <v>0</v>
      </c>
      <c r="H86" s="238"/>
      <c r="I86" s="239">
        <f>ROUND(E86*H86,2)</f>
        <v>0</v>
      </c>
      <c r="J86" s="238"/>
      <c r="K86" s="239">
        <f>ROUND(E86*J86,2)</f>
        <v>0</v>
      </c>
      <c r="L86" s="239">
        <v>21</v>
      </c>
      <c r="M86" s="239">
        <f>G86*(1+L86/100)</f>
        <v>0</v>
      </c>
      <c r="N86" s="237">
        <v>0.38313999999999998</v>
      </c>
      <c r="O86" s="237">
        <f>ROUND(E86*N86,2)</f>
        <v>1.9</v>
      </c>
      <c r="P86" s="237">
        <v>0</v>
      </c>
      <c r="Q86" s="237">
        <f>ROUND(E86*P86,2)</f>
        <v>0</v>
      </c>
      <c r="R86" s="239" t="s">
        <v>241</v>
      </c>
      <c r="S86" s="239" t="s">
        <v>121</v>
      </c>
      <c r="T86" s="240" t="s">
        <v>121</v>
      </c>
      <c r="U86" s="223">
        <v>2.5999999999999999E-2</v>
      </c>
      <c r="V86" s="223">
        <f>ROUND(E86*U86,2)</f>
        <v>0.13</v>
      </c>
      <c r="W86" s="223"/>
      <c r="X86" s="223" t="s">
        <v>173</v>
      </c>
      <c r="Y86" s="223" t="s">
        <v>113</v>
      </c>
      <c r="Z86" s="213"/>
      <c r="AA86" s="213"/>
      <c r="AB86" s="213"/>
      <c r="AC86" s="213"/>
      <c r="AD86" s="213"/>
      <c r="AE86" s="213"/>
      <c r="AF86" s="213"/>
      <c r="AG86" s="213" t="s">
        <v>181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2" x14ac:dyDescent="0.25">
      <c r="A87" s="220"/>
      <c r="B87" s="221"/>
      <c r="C87" s="256" t="s">
        <v>250</v>
      </c>
      <c r="D87" s="250"/>
      <c r="E87" s="250"/>
      <c r="F87" s="250"/>
      <c r="G87" s="250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23"/>
      <c r="Z87" s="213"/>
      <c r="AA87" s="213"/>
      <c r="AB87" s="213"/>
      <c r="AC87" s="213"/>
      <c r="AD87" s="213"/>
      <c r="AE87" s="213"/>
      <c r="AF87" s="213"/>
      <c r="AG87" s="213" t="s">
        <v>243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2" x14ac:dyDescent="0.25">
      <c r="A88" s="220"/>
      <c r="B88" s="221"/>
      <c r="C88" s="255" t="s">
        <v>251</v>
      </c>
      <c r="D88" s="224"/>
      <c r="E88" s="225">
        <v>4.95</v>
      </c>
      <c r="F88" s="223"/>
      <c r="G88" s="223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23"/>
      <c r="Z88" s="213"/>
      <c r="AA88" s="213"/>
      <c r="AB88" s="213"/>
      <c r="AC88" s="213"/>
      <c r="AD88" s="213"/>
      <c r="AE88" s="213"/>
      <c r="AF88" s="213"/>
      <c r="AG88" s="213" t="s">
        <v>136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5">
      <c r="A89" s="234">
        <v>48</v>
      </c>
      <c r="B89" s="235" t="s">
        <v>252</v>
      </c>
      <c r="C89" s="253" t="s">
        <v>253</v>
      </c>
      <c r="D89" s="236" t="s">
        <v>240</v>
      </c>
      <c r="E89" s="237">
        <v>4.95</v>
      </c>
      <c r="F89" s="238"/>
      <c r="G89" s="239">
        <f>ROUND(E89*F89,2)</f>
        <v>0</v>
      </c>
      <c r="H89" s="238"/>
      <c r="I89" s="239">
        <f>ROUND(E89*H89,2)</f>
        <v>0</v>
      </c>
      <c r="J89" s="238"/>
      <c r="K89" s="239">
        <f>ROUND(E89*J89,2)</f>
        <v>0</v>
      </c>
      <c r="L89" s="239">
        <v>21</v>
      </c>
      <c r="M89" s="239">
        <f>G89*(1+L89/100)</f>
        <v>0</v>
      </c>
      <c r="N89" s="237">
        <v>9.7970000000000002E-2</v>
      </c>
      <c r="O89" s="237">
        <f>ROUND(E89*N89,2)</f>
        <v>0.48</v>
      </c>
      <c r="P89" s="237">
        <v>0</v>
      </c>
      <c r="Q89" s="237">
        <f>ROUND(E89*P89,2)</f>
        <v>0</v>
      </c>
      <c r="R89" s="239" t="s">
        <v>241</v>
      </c>
      <c r="S89" s="239" t="s">
        <v>121</v>
      </c>
      <c r="T89" s="240" t="s">
        <v>121</v>
      </c>
      <c r="U89" s="223">
        <v>0.23699999999999999</v>
      </c>
      <c r="V89" s="223">
        <f>ROUND(E89*U89,2)</f>
        <v>1.17</v>
      </c>
      <c r="W89" s="223"/>
      <c r="X89" s="223" t="s">
        <v>173</v>
      </c>
      <c r="Y89" s="223" t="s">
        <v>113</v>
      </c>
      <c r="Z89" s="213"/>
      <c r="AA89" s="213"/>
      <c r="AB89" s="213"/>
      <c r="AC89" s="213"/>
      <c r="AD89" s="213"/>
      <c r="AE89" s="213"/>
      <c r="AF89" s="213"/>
      <c r="AG89" s="213" t="s">
        <v>181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2" x14ac:dyDescent="0.25">
      <c r="A90" s="220"/>
      <c r="B90" s="221"/>
      <c r="C90" s="256" t="s">
        <v>254</v>
      </c>
      <c r="D90" s="250"/>
      <c r="E90" s="250"/>
      <c r="F90" s="250"/>
      <c r="G90" s="250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3"/>
      <c r="AA90" s="213"/>
      <c r="AB90" s="213"/>
      <c r="AC90" s="213"/>
      <c r="AD90" s="213"/>
      <c r="AE90" s="213"/>
      <c r="AF90" s="213"/>
      <c r="AG90" s="213" t="s">
        <v>243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2" x14ac:dyDescent="0.25">
      <c r="A91" s="220"/>
      <c r="B91" s="221"/>
      <c r="C91" s="255" t="s">
        <v>251</v>
      </c>
      <c r="D91" s="224"/>
      <c r="E91" s="225">
        <v>4.95</v>
      </c>
      <c r="F91" s="223"/>
      <c r="G91" s="223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23"/>
      <c r="Z91" s="213"/>
      <c r="AA91" s="213"/>
      <c r="AB91" s="213"/>
      <c r="AC91" s="213"/>
      <c r="AD91" s="213"/>
      <c r="AE91" s="213"/>
      <c r="AF91" s="213"/>
      <c r="AG91" s="213" t="s">
        <v>136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5">
      <c r="A92" s="234">
        <v>49</v>
      </c>
      <c r="B92" s="235" t="s">
        <v>255</v>
      </c>
      <c r="C92" s="253" t="s">
        <v>256</v>
      </c>
      <c r="D92" s="236" t="s">
        <v>240</v>
      </c>
      <c r="E92" s="237">
        <v>85.875</v>
      </c>
      <c r="F92" s="238"/>
      <c r="G92" s="239">
        <f>ROUND(E92*F92,2)</f>
        <v>0</v>
      </c>
      <c r="H92" s="238"/>
      <c r="I92" s="239">
        <f>ROUND(E92*H92,2)</f>
        <v>0</v>
      </c>
      <c r="J92" s="238"/>
      <c r="K92" s="239">
        <f>ROUND(E92*J92,2)</f>
        <v>0</v>
      </c>
      <c r="L92" s="239">
        <v>21</v>
      </c>
      <c r="M92" s="239">
        <f>G92*(1+L92/100)</f>
        <v>0</v>
      </c>
      <c r="N92" s="237">
        <v>7.3899999999999993E-2</v>
      </c>
      <c r="O92" s="237">
        <f>ROUND(E92*N92,2)</f>
        <v>6.35</v>
      </c>
      <c r="P92" s="237">
        <v>0</v>
      </c>
      <c r="Q92" s="237">
        <f>ROUND(E92*P92,2)</f>
        <v>0</v>
      </c>
      <c r="R92" s="239" t="s">
        <v>241</v>
      </c>
      <c r="S92" s="239" t="s">
        <v>121</v>
      </c>
      <c r="T92" s="240" t="s">
        <v>121</v>
      </c>
      <c r="U92" s="223">
        <v>0.47799999999999998</v>
      </c>
      <c r="V92" s="223">
        <f>ROUND(E92*U92,2)</f>
        <v>41.05</v>
      </c>
      <c r="W92" s="223"/>
      <c r="X92" s="223" t="s">
        <v>173</v>
      </c>
      <c r="Y92" s="223" t="s">
        <v>113</v>
      </c>
      <c r="Z92" s="213"/>
      <c r="AA92" s="213"/>
      <c r="AB92" s="213"/>
      <c r="AC92" s="213"/>
      <c r="AD92" s="213"/>
      <c r="AE92" s="213"/>
      <c r="AF92" s="213"/>
      <c r="AG92" s="213" t="s">
        <v>181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ht="20.5" outlineLevel="2" x14ac:dyDescent="0.25">
      <c r="A93" s="220"/>
      <c r="B93" s="221"/>
      <c r="C93" s="256" t="s">
        <v>257</v>
      </c>
      <c r="D93" s="250"/>
      <c r="E93" s="250"/>
      <c r="F93" s="250"/>
      <c r="G93" s="250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23"/>
      <c r="Z93" s="213"/>
      <c r="AA93" s="213"/>
      <c r="AB93" s="213"/>
      <c r="AC93" s="213"/>
      <c r="AD93" s="213"/>
      <c r="AE93" s="213"/>
      <c r="AF93" s="213"/>
      <c r="AG93" s="213" t="s">
        <v>243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48" t="str">
        <f>C93</f>
        <v>s provedením lože z kameniva drceného, s vyplněním spár, s dvojitým hutněním a se smetením přebytečného materiálu na krajnici. S dodáním hmot pro lože a výplň spár.</v>
      </c>
      <c r="BB93" s="213"/>
      <c r="BC93" s="213"/>
      <c r="BD93" s="213"/>
      <c r="BE93" s="213"/>
      <c r="BF93" s="213"/>
      <c r="BG93" s="213"/>
      <c r="BH93" s="213"/>
    </row>
    <row r="94" spans="1:60" outlineLevel="2" x14ac:dyDescent="0.25">
      <c r="A94" s="220"/>
      <c r="B94" s="221"/>
      <c r="C94" s="255" t="s">
        <v>244</v>
      </c>
      <c r="D94" s="224"/>
      <c r="E94" s="225">
        <v>85.88</v>
      </c>
      <c r="F94" s="223"/>
      <c r="G94" s="223"/>
      <c r="H94" s="223"/>
      <c r="I94" s="223"/>
      <c r="J94" s="223"/>
      <c r="K94" s="223"/>
      <c r="L94" s="223"/>
      <c r="M94" s="223"/>
      <c r="N94" s="222"/>
      <c r="O94" s="222"/>
      <c r="P94" s="222"/>
      <c r="Q94" s="222"/>
      <c r="R94" s="223"/>
      <c r="S94" s="223"/>
      <c r="T94" s="223"/>
      <c r="U94" s="223"/>
      <c r="V94" s="223"/>
      <c r="W94" s="223"/>
      <c r="X94" s="223"/>
      <c r="Y94" s="223"/>
      <c r="Z94" s="213"/>
      <c r="AA94" s="213"/>
      <c r="AB94" s="213"/>
      <c r="AC94" s="213"/>
      <c r="AD94" s="213"/>
      <c r="AE94" s="213"/>
      <c r="AF94" s="213"/>
      <c r="AG94" s="213" t="s">
        <v>136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5">
      <c r="A95" s="241">
        <v>50</v>
      </c>
      <c r="B95" s="242" t="s">
        <v>258</v>
      </c>
      <c r="C95" s="252" t="s">
        <v>259</v>
      </c>
      <c r="D95" s="243" t="s">
        <v>260</v>
      </c>
      <c r="E95" s="244">
        <v>0.86399999999999999</v>
      </c>
      <c r="F95" s="245"/>
      <c r="G95" s="246">
        <f>ROUND(E95*F95,2)</f>
        <v>0</v>
      </c>
      <c r="H95" s="245"/>
      <c r="I95" s="246">
        <f>ROUND(E95*H95,2)</f>
        <v>0</v>
      </c>
      <c r="J95" s="245"/>
      <c r="K95" s="246">
        <f>ROUND(E95*J95,2)</f>
        <v>0</v>
      </c>
      <c r="L95" s="246">
        <v>21</v>
      </c>
      <c r="M95" s="246">
        <f>G95*(1+L95/100)</f>
        <v>0</v>
      </c>
      <c r="N95" s="244">
        <v>3.4209999999999997E-2</v>
      </c>
      <c r="O95" s="244">
        <f>ROUND(E95*N95,2)</f>
        <v>0.03</v>
      </c>
      <c r="P95" s="244">
        <v>0</v>
      </c>
      <c r="Q95" s="244">
        <f>ROUND(E95*P95,2)</f>
        <v>0</v>
      </c>
      <c r="R95" s="246"/>
      <c r="S95" s="246" t="s">
        <v>121</v>
      </c>
      <c r="T95" s="247" t="s">
        <v>121</v>
      </c>
      <c r="U95" s="223">
        <v>4.4880000000000004</v>
      </c>
      <c r="V95" s="223">
        <f>ROUND(E95*U95,2)</f>
        <v>3.88</v>
      </c>
      <c r="W95" s="223"/>
      <c r="X95" s="223" t="s">
        <v>173</v>
      </c>
      <c r="Y95" s="223" t="s">
        <v>113</v>
      </c>
      <c r="Z95" s="213"/>
      <c r="AA95" s="213"/>
      <c r="AB95" s="213"/>
      <c r="AC95" s="213"/>
      <c r="AD95" s="213"/>
      <c r="AE95" s="213"/>
      <c r="AF95" s="213"/>
      <c r="AG95" s="213" t="s">
        <v>181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5">
      <c r="A96" s="234">
        <v>51</v>
      </c>
      <c r="B96" s="235" t="s">
        <v>261</v>
      </c>
      <c r="C96" s="253" t="s">
        <v>262</v>
      </c>
      <c r="D96" s="236" t="s">
        <v>240</v>
      </c>
      <c r="E96" s="237">
        <v>4.95</v>
      </c>
      <c r="F96" s="238"/>
      <c r="G96" s="239">
        <f>ROUND(E96*F96,2)</f>
        <v>0</v>
      </c>
      <c r="H96" s="238"/>
      <c r="I96" s="239">
        <f>ROUND(E96*H96,2)</f>
        <v>0</v>
      </c>
      <c r="J96" s="238"/>
      <c r="K96" s="239">
        <f>ROUND(E96*J96,2)</f>
        <v>0</v>
      </c>
      <c r="L96" s="239">
        <v>21</v>
      </c>
      <c r="M96" s="239">
        <f>G96*(1+L96/100)</f>
        <v>0</v>
      </c>
      <c r="N96" s="237">
        <v>0</v>
      </c>
      <c r="O96" s="237">
        <f>ROUND(E96*N96,2)</f>
        <v>0</v>
      </c>
      <c r="P96" s="237">
        <v>0</v>
      </c>
      <c r="Q96" s="237">
        <f>ROUND(E96*P96,2)</f>
        <v>0</v>
      </c>
      <c r="R96" s="239"/>
      <c r="S96" s="239" t="s">
        <v>121</v>
      </c>
      <c r="T96" s="240" t="s">
        <v>121</v>
      </c>
      <c r="U96" s="223">
        <v>0.69499999999999995</v>
      </c>
      <c r="V96" s="223">
        <f>ROUND(E96*U96,2)</f>
        <v>3.44</v>
      </c>
      <c r="W96" s="223"/>
      <c r="X96" s="223" t="s">
        <v>173</v>
      </c>
      <c r="Y96" s="223" t="s">
        <v>113</v>
      </c>
      <c r="Z96" s="213"/>
      <c r="AA96" s="213"/>
      <c r="AB96" s="213"/>
      <c r="AC96" s="213"/>
      <c r="AD96" s="213"/>
      <c r="AE96" s="213"/>
      <c r="AF96" s="213"/>
      <c r="AG96" s="213" t="s">
        <v>181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2" x14ac:dyDescent="0.25">
      <c r="A97" s="220"/>
      <c r="B97" s="221"/>
      <c r="C97" s="255" t="s">
        <v>251</v>
      </c>
      <c r="D97" s="224"/>
      <c r="E97" s="225">
        <v>4.95</v>
      </c>
      <c r="F97" s="223"/>
      <c r="G97" s="223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23"/>
      <c r="Z97" s="213"/>
      <c r="AA97" s="213"/>
      <c r="AB97" s="213"/>
      <c r="AC97" s="213"/>
      <c r="AD97" s="213"/>
      <c r="AE97" s="213"/>
      <c r="AF97" s="213"/>
      <c r="AG97" s="213" t="s">
        <v>136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5">
      <c r="A98" s="234">
        <v>52</v>
      </c>
      <c r="B98" s="235" t="s">
        <v>263</v>
      </c>
      <c r="C98" s="253" t="s">
        <v>264</v>
      </c>
      <c r="D98" s="236" t="s">
        <v>132</v>
      </c>
      <c r="E98" s="237">
        <v>11</v>
      </c>
      <c r="F98" s="238"/>
      <c r="G98" s="239">
        <f>ROUND(E98*F98,2)</f>
        <v>0</v>
      </c>
      <c r="H98" s="238"/>
      <c r="I98" s="239">
        <f>ROUND(E98*H98,2)</f>
        <v>0</v>
      </c>
      <c r="J98" s="238"/>
      <c r="K98" s="239">
        <f>ROUND(E98*J98,2)</f>
        <v>0</v>
      </c>
      <c r="L98" s="239">
        <v>21</v>
      </c>
      <c r="M98" s="239">
        <f>G98*(1+L98/100)</f>
        <v>0</v>
      </c>
      <c r="N98" s="237">
        <v>0</v>
      </c>
      <c r="O98" s="237">
        <f>ROUND(E98*N98,2)</f>
        <v>0</v>
      </c>
      <c r="P98" s="237">
        <v>0</v>
      </c>
      <c r="Q98" s="237">
        <f>ROUND(E98*P98,2)</f>
        <v>0</v>
      </c>
      <c r="R98" s="239"/>
      <c r="S98" s="239" t="s">
        <v>121</v>
      </c>
      <c r="T98" s="240" t="s">
        <v>121</v>
      </c>
      <c r="U98" s="223">
        <v>0.27500000000000002</v>
      </c>
      <c r="V98" s="223">
        <f>ROUND(E98*U98,2)</f>
        <v>3.03</v>
      </c>
      <c r="W98" s="223"/>
      <c r="X98" s="223" t="s">
        <v>173</v>
      </c>
      <c r="Y98" s="223" t="s">
        <v>113</v>
      </c>
      <c r="Z98" s="213"/>
      <c r="AA98" s="213"/>
      <c r="AB98" s="213"/>
      <c r="AC98" s="213"/>
      <c r="AD98" s="213"/>
      <c r="AE98" s="213"/>
      <c r="AF98" s="213"/>
      <c r="AG98" s="213" t="s">
        <v>181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2" x14ac:dyDescent="0.25">
      <c r="A99" s="220"/>
      <c r="B99" s="221"/>
      <c r="C99" s="255" t="s">
        <v>265</v>
      </c>
      <c r="D99" s="224"/>
      <c r="E99" s="225">
        <v>11</v>
      </c>
      <c r="F99" s="223"/>
      <c r="G99" s="223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23"/>
      <c r="Z99" s="213"/>
      <c r="AA99" s="213"/>
      <c r="AB99" s="213"/>
      <c r="AC99" s="213"/>
      <c r="AD99" s="213"/>
      <c r="AE99" s="213"/>
      <c r="AF99" s="213"/>
      <c r="AG99" s="213" t="s">
        <v>136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5">
      <c r="A100" s="234">
        <v>53</v>
      </c>
      <c r="B100" s="235" t="s">
        <v>266</v>
      </c>
      <c r="C100" s="253" t="s">
        <v>267</v>
      </c>
      <c r="D100" s="236" t="s">
        <v>171</v>
      </c>
      <c r="E100" s="237">
        <v>11.728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21</v>
      </c>
      <c r="M100" s="239">
        <f>G100*(1+L100/100)</f>
        <v>0</v>
      </c>
      <c r="N100" s="237">
        <v>0</v>
      </c>
      <c r="O100" s="237">
        <f>ROUND(E100*N100,2)</f>
        <v>0</v>
      </c>
      <c r="P100" s="237">
        <v>0</v>
      </c>
      <c r="Q100" s="237">
        <f>ROUND(E100*P100,2)</f>
        <v>0</v>
      </c>
      <c r="R100" s="239"/>
      <c r="S100" s="239" t="s">
        <v>121</v>
      </c>
      <c r="T100" s="240" t="s">
        <v>121</v>
      </c>
      <c r="U100" s="223">
        <v>3.44</v>
      </c>
      <c r="V100" s="223">
        <f>ROUND(E100*U100,2)</f>
        <v>40.340000000000003</v>
      </c>
      <c r="W100" s="223"/>
      <c r="X100" s="223" t="s">
        <v>173</v>
      </c>
      <c r="Y100" s="223" t="s">
        <v>113</v>
      </c>
      <c r="Z100" s="213"/>
      <c r="AA100" s="213"/>
      <c r="AB100" s="213"/>
      <c r="AC100" s="213"/>
      <c r="AD100" s="213"/>
      <c r="AE100" s="213"/>
      <c r="AF100" s="213"/>
      <c r="AG100" s="213" t="s">
        <v>181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2" x14ac:dyDescent="0.25">
      <c r="A101" s="220"/>
      <c r="B101" s="221"/>
      <c r="C101" s="255" t="s">
        <v>268</v>
      </c>
      <c r="D101" s="224"/>
      <c r="E101" s="225">
        <v>3.02</v>
      </c>
      <c r="F101" s="223"/>
      <c r="G101" s="223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23"/>
      <c r="Z101" s="213"/>
      <c r="AA101" s="213"/>
      <c r="AB101" s="213"/>
      <c r="AC101" s="213"/>
      <c r="AD101" s="213"/>
      <c r="AE101" s="213"/>
      <c r="AF101" s="213"/>
      <c r="AG101" s="213" t="s">
        <v>136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3" x14ac:dyDescent="0.25">
      <c r="A102" s="220"/>
      <c r="B102" s="221"/>
      <c r="C102" s="255" t="s">
        <v>269</v>
      </c>
      <c r="D102" s="224"/>
      <c r="E102" s="225">
        <v>8.6999999999999993</v>
      </c>
      <c r="F102" s="223"/>
      <c r="G102" s="223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23"/>
      <c r="Z102" s="213"/>
      <c r="AA102" s="213"/>
      <c r="AB102" s="213"/>
      <c r="AC102" s="213"/>
      <c r="AD102" s="213"/>
      <c r="AE102" s="213"/>
      <c r="AF102" s="213"/>
      <c r="AG102" s="213" t="s">
        <v>136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5">
      <c r="A103" s="241">
        <v>54</v>
      </c>
      <c r="B103" s="242" t="s">
        <v>270</v>
      </c>
      <c r="C103" s="252" t="s">
        <v>271</v>
      </c>
      <c r="D103" s="243" t="s">
        <v>117</v>
      </c>
      <c r="E103" s="244">
        <v>8</v>
      </c>
      <c r="F103" s="245"/>
      <c r="G103" s="246">
        <f>ROUND(E103*F103,2)</f>
        <v>0</v>
      </c>
      <c r="H103" s="245"/>
      <c r="I103" s="246">
        <f>ROUND(E103*H103,2)</f>
        <v>0</v>
      </c>
      <c r="J103" s="245"/>
      <c r="K103" s="246">
        <f>ROUND(E103*J103,2)</f>
        <v>0</v>
      </c>
      <c r="L103" s="246">
        <v>21</v>
      </c>
      <c r="M103" s="246">
        <f>G103*(1+L103/100)</f>
        <v>0</v>
      </c>
      <c r="N103" s="244">
        <v>1.3640300000000001</v>
      </c>
      <c r="O103" s="244">
        <f>ROUND(E103*N103,2)</f>
        <v>10.91</v>
      </c>
      <c r="P103" s="244">
        <v>0</v>
      </c>
      <c r="Q103" s="244">
        <f>ROUND(E103*P103,2)</f>
        <v>0</v>
      </c>
      <c r="R103" s="246"/>
      <c r="S103" s="246" t="s">
        <v>121</v>
      </c>
      <c r="T103" s="247" t="s">
        <v>121</v>
      </c>
      <c r="U103" s="223">
        <v>2.383</v>
      </c>
      <c r="V103" s="223">
        <f>ROUND(E103*U103,2)</f>
        <v>19.059999999999999</v>
      </c>
      <c r="W103" s="223"/>
      <c r="X103" s="223" t="s">
        <v>173</v>
      </c>
      <c r="Y103" s="223" t="s">
        <v>113</v>
      </c>
      <c r="Z103" s="213"/>
      <c r="AA103" s="213"/>
      <c r="AB103" s="213"/>
      <c r="AC103" s="213"/>
      <c r="AD103" s="213"/>
      <c r="AE103" s="213"/>
      <c r="AF103" s="213"/>
      <c r="AG103" s="213" t="s">
        <v>181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5">
      <c r="A104" s="241">
        <v>55</v>
      </c>
      <c r="B104" s="242" t="s">
        <v>270</v>
      </c>
      <c r="C104" s="252" t="s">
        <v>271</v>
      </c>
      <c r="D104" s="243" t="s">
        <v>117</v>
      </c>
      <c r="E104" s="244">
        <v>7</v>
      </c>
      <c r="F104" s="245"/>
      <c r="G104" s="246">
        <f>ROUND(E104*F104,2)</f>
        <v>0</v>
      </c>
      <c r="H104" s="245"/>
      <c r="I104" s="246">
        <f>ROUND(E104*H104,2)</f>
        <v>0</v>
      </c>
      <c r="J104" s="245"/>
      <c r="K104" s="246">
        <f>ROUND(E104*J104,2)</f>
        <v>0</v>
      </c>
      <c r="L104" s="246">
        <v>21</v>
      </c>
      <c r="M104" s="246">
        <f>G104*(1+L104/100)</f>
        <v>0</v>
      </c>
      <c r="N104" s="244">
        <v>1.3640300000000001</v>
      </c>
      <c r="O104" s="244">
        <f>ROUND(E104*N104,2)</f>
        <v>9.5500000000000007</v>
      </c>
      <c r="P104" s="244">
        <v>0</v>
      </c>
      <c r="Q104" s="244">
        <f>ROUND(E104*P104,2)</f>
        <v>0</v>
      </c>
      <c r="R104" s="246"/>
      <c r="S104" s="246" t="s">
        <v>121</v>
      </c>
      <c r="T104" s="247" t="s">
        <v>121</v>
      </c>
      <c r="U104" s="223">
        <v>2.383</v>
      </c>
      <c r="V104" s="223">
        <f>ROUND(E104*U104,2)</f>
        <v>16.68</v>
      </c>
      <c r="W104" s="223"/>
      <c r="X104" s="223" t="s">
        <v>173</v>
      </c>
      <c r="Y104" s="223" t="s">
        <v>113</v>
      </c>
      <c r="Z104" s="213"/>
      <c r="AA104" s="213"/>
      <c r="AB104" s="213"/>
      <c r="AC104" s="213"/>
      <c r="AD104" s="213"/>
      <c r="AE104" s="213"/>
      <c r="AF104" s="213"/>
      <c r="AG104" s="213" t="s">
        <v>181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5">
      <c r="A105" s="234">
        <v>56</v>
      </c>
      <c r="B105" s="235" t="s">
        <v>272</v>
      </c>
      <c r="C105" s="253" t="s">
        <v>273</v>
      </c>
      <c r="D105" s="236" t="s">
        <v>117</v>
      </c>
      <c r="E105" s="237">
        <v>3.6</v>
      </c>
      <c r="F105" s="238"/>
      <c r="G105" s="239">
        <f>ROUND(E105*F105,2)</f>
        <v>0</v>
      </c>
      <c r="H105" s="238"/>
      <c r="I105" s="239">
        <f>ROUND(E105*H105,2)</f>
        <v>0</v>
      </c>
      <c r="J105" s="238"/>
      <c r="K105" s="239">
        <f>ROUND(E105*J105,2)</f>
        <v>0</v>
      </c>
      <c r="L105" s="239">
        <v>21</v>
      </c>
      <c r="M105" s="239">
        <f>G105*(1+L105/100)</f>
        <v>0</v>
      </c>
      <c r="N105" s="237">
        <v>0</v>
      </c>
      <c r="O105" s="237">
        <f>ROUND(E105*N105,2)</f>
        <v>0</v>
      </c>
      <c r="P105" s="237">
        <v>0</v>
      </c>
      <c r="Q105" s="237">
        <f>ROUND(E105*P105,2)</f>
        <v>0</v>
      </c>
      <c r="R105" s="239"/>
      <c r="S105" s="239" t="s">
        <v>121</v>
      </c>
      <c r="T105" s="240" t="s">
        <v>121</v>
      </c>
      <c r="U105" s="223">
        <v>0.63700000000000001</v>
      </c>
      <c r="V105" s="223">
        <f>ROUND(E105*U105,2)</f>
        <v>2.29</v>
      </c>
      <c r="W105" s="223"/>
      <c r="X105" s="223" t="s">
        <v>173</v>
      </c>
      <c r="Y105" s="223" t="s">
        <v>113</v>
      </c>
      <c r="Z105" s="213"/>
      <c r="AA105" s="213"/>
      <c r="AB105" s="213"/>
      <c r="AC105" s="213"/>
      <c r="AD105" s="213"/>
      <c r="AE105" s="213"/>
      <c r="AF105" s="213"/>
      <c r="AG105" s="213" t="s">
        <v>181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2" x14ac:dyDescent="0.25">
      <c r="A106" s="220"/>
      <c r="B106" s="221"/>
      <c r="C106" s="255" t="s">
        <v>274</v>
      </c>
      <c r="D106" s="224"/>
      <c r="E106" s="225">
        <v>3.6</v>
      </c>
      <c r="F106" s="223"/>
      <c r="G106" s="223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23"/>
      <c r="Z106" s="213"/>
      <c r="AA106" s="213"/>
      <c r="AB106" s="213"/>
      <c r="AC106" s="213"/>
      <c r="AD106" s="213"/>
      <c r="AE106" s="213"/>
      <c r="AF106" s="213"/>
      <c r="AG106" s="213" t="s">
        <v>136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5">
      <c r="A107" s="234">
        <v>57</v>
      </c>
      <c r="B107" s="235" t="s">
        <v>275</v>
      </c>
      <c r="C107" s="253" t="s">
        <v>276</v>
      </c>
      <c r="D107" s="236" t="s">
        <v>132</v>
      </c>
      <c r="E107" s="237">
        <v>40</v>
      </c>
      <c r="F107" s="238"/>
      <c r="G107" s="239">
        <f>ROUND(E107*F107,2)</f>
        <v>0</v>
      </c>
      <c r="H107" s="238"/>
      <c r="I107" s="239">
        <f>ROUND(E107*H107,2)</f>
        <v>0</v>
      </c>
      <c r="J107" s="238"/>
      <c r="K107" s="239">
        <f>ROUND(E107*J107,2)</f>
        <v>0</v>
      </c>
      <c r="L107" s="239">
        <v>21</v>
      </c>
      <c r="M107" s="239">
        <f>G107*(1+L107/100)</f>
        <v>0</v>
      </c>
      <c r="N107" s="237">
        <v>0</v>
      </c>
      <c r="O107" s="237">
        <f>ROUND(E107*N107,2)</f>
        <v>0</v>
      </c>
      <c r="P107" s="237">
        <v>0</v>
      </c>
      <c r="Q107" s="237">
        <f>ROUND(E107*P107,2)</f>
        <v>0</v>
      </c>
      <c r="R107" s="239"/>
      <c r="S107" s="239" t="s">
        <v>121</v>
      </c>
      <c r="T107" s="240" t="s">
        <v>121</v>
      </c>
      <c r="U107" s="223">
        <v>6.132E-2</v>
      </c>
      <c r="V107" s="223">
        <f>ROUND(E107*U107,2)</f>
        <v>2.4500000000000002</v>
      </c>
      <c r="W107" s="223"/>
      <c r="X107" s="223" t="s">
        <v>173</v>
      </c>
      <c r="Y107" s="223" t="s">
        <v>113</v>
      </c>
      <c r="Z107" s="213"/>
      <c r="AA107" s="213"/>
      <c r="AB107" s="213"/>
      <c r="AC107" s="213"/>
      <c r="AD107" s="213"/>
      <c r="AE107" s="213"/>
      <c r="AF107" s="213"/>
      <c r="AG107" s="213" t="s">
        <v>181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2" x14ac:dyDescent="0.25">
      <c r="A108" s="220"/>
      <c r="B108" s="221"/>
      <c r="C108" s="255" t="s">
        <v>277</v>
      </c>
      <c r="D108" s="224"/>
      <c r="E108" s="225">
        <v>40</v>
      </c>
      <c r="F108" s="223"/>
      <c r="G108" s="223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23"/>
      <c r="Z108" s="213"/>
      <c r="AA108" s="213"/>
      <c r="AB108" s="213"/>
      <c r="AC108" s="213"/>
      <c r="AD108" s="213"/>
      <c r="AE108" s="213"/>
      <c r="AF108" s="213"/>
      <c r="AG108" s="213" t="s">
        <v>136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5">
      <c r="A109" s="234">
        <v>58</v>
      </c>
      <c r="B109" s="235" t="s">
        <v>278</v>
      </c>
      <c r="C109" s="253" t="s">
        <v>279</v>
      </c>
      <c r="D109" s="236" t="s">
        <v>132</v>
      </c>
      <c r="E109" s="237">
        <v>74.5</v>
      </c>
      <c r="F109" s="238"/>
      <c r="G109" s="239">
        <f>ROUND(E109*F109,2)</f>
        <v>0</v>
      </c>
      <c r="H109" s="238"/>
      <c r="I109" s="239">
        <f>ROUND(E109*H109,2)</f>
        <v>0</v>
      </c>
      <c r="J109" s="238"/>
      <c r="K109" s="239">
        <f>ROUND(E109*J109,2)</f>
        <v>0</v>
      </c>
      <c r="L109" s="239">
        <v>21</v>
      </c>
      <c r="M109" s="239">
        <f>G109*(1+L109/100)</f>
        <v>0</v>
      </c>
      <c r="N109" s="237">
        <v>0</v>
      </c>
      <c r="O109" s="237">
        <f>ROUND(E109*N109,2)</f>
        <v>0</v>
      </c>
      <c r="P109" s="237">
        <v>0</v>
      </c>
      <c r="Q109" s="237">
        <f>ROUND(E109*P109,2)</f>
        <v>0</v>
      </c>
      <c r="R109" s="239"/>
      <c r="S109" s="239" t="s">
        <v>121</v>
      </c>
      <c r="T109" s="240" t="s">
        <v>121</v>
      </c>
      <c r="U109" s="223">
        <v>0.74192999999999998</v>
      </c>
      <c r="V109" s="223">
        <f>ROUND(E109*U109,2)</f>
        <v>55.27</v>
      </c>
      <c r="W109" s="223"/>
      <c r="X109" s="223" t="s">
        <v>173</v>
      </c>
      <c r="Y109" s="223" t="s">
        <v>113</v>
      </c>
      <c r="Z109" s="213"/>
      <c r="AA109" s="213"/>
      <c r="AB109" s="213"/>
      <c r="AC109" s="213"/>
      <c r="AD109" s="213"/>
      <c r="AE109" s="213"/>
      <c r="AF109" s="213"/>
      <c r="AG109" s="213" t="s">
        <v>181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2" x14ac:dyDescent="0.25">
      <c r="A110" s="220"/>
      <c r="B110" s="221"/>
      <c r="C110" s="255" t="s">
        <v>280</v>
      </c>
      <c r="D110" s="224"/>
      <c r="E110" s="225">
        <v>74.5</v>
      </c>
      <c r="F110" s="223"/>
      <c r="G110" s="223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23"/>
      <c r="Z110" s="213"/>
      <c r="AA110" s="213"/>
      <c r="AB110" s="213"/>
      <c r="AC110" s="213"/>
      <c r="AD110" s="213"/>
      <c r="AE110" s="213"/>
      <c r="AF110" s="213"/>
      <c r="AG110" s="213" t="s">
        <v>136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5">
      <c r="A111" s="234">
        <v>59</v>
      </c>
      <c r="B111" s="235" t="s">
        <v>281</v>
      </c>
      <c r="C111" s="253" t="s">
        <v>282</v>
      </c>
      <c r="D111" s="236" t="s">
        <v>132</v>
      </c>
      <c r="E111" s="237">
        <v>280</v>
      </c>
      <c r="F111" s="238"/>
      <c r="G111" s="239">
        <f>ROUND(E111*F111,2)</f>
        <v>0</v>
      </c>
      <c r="H111" s="238"/>
      <c r="I111" s="239">
        <f>ROUND(E111*H111,2)</f>
        <v>0</v>
      </c>
      <c r="J111" s="238"/>
      <c r="K111" s="239">
        <f>ROUND(E111*J111,2)</f>
        <v>0</v>
      </c>
      <c r="L111" s="239">
        <v>21</v>
      </c>
      <c r="M111" s="239">
        <f>G111*(1+L111/100)</f>
        <v>0</v>
      </c>
      <c r="N111" s="237">
        <v>0</v>
      </c>
      <c r="O111" s="237">
        <f>ROUND(E111*N111,2)</f>
        <v>0</v>
      </c>
      <c r="P111" s="237">
        <v>0</v>
      </c>
      <c r="Q111" s="237">
        <f>ROUND(E111*P111,2)</f>
        <v>0</v>
      </c>
      <c r="R111" s="239"/>
      <c r="S111" s="239" t="s">
        <v>121</v>
      </c>
      <c r="T111" s="240" t="s">
        <v>121</v>
      </c>
      <c r="U111" s="223">
        <v>8.1759999999999999E-2</v>
      </c>
      <c r="V111" s="223">
        <f>ROUND(E111*U111,2)</f>
        <v>22.89</v>
      </c>
      <c r="W111" s="223"/>
      <c r="X111" s="223" t="s">
        <v>173</v>
      </c>
      <c r="Y111" s="223" t="s">
        <v>113</v>
      </c>
      <c r="Z111" s="213"/>
      <c r="AA111" s="213"/>
      <c r="AB111" s="213"/>
      <c r="AC111" s="213"/>
      <c r="AD111" s="213"/>
      <c r="AE111" s="213"/>
      <c r="AF111" s="213"/>
      <c r="AG111" s="213" t="s">
        <v>181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2" x14ac:dyDescent="0.25">
      <c r="A112" s="220"/>
      <c r="B112" s="221"/>
      <c r="C112" s="255" t="s">
        <v>283</v>
      </c>
      <c r="D112" s="224"/>
      <c r="E112" s="225">
        <v>280</v>
      </c>
      <c r="F112" s="223"/>
      <c r="G112" s="223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23"/>
      <c r="Z112" s="213"/>
      <c r="AA112" s="213"/>
      <c r="AB112" s="213"/>
      <c r="AC112" s="213"/>
      <c r="AD112" s="213"/>
      <c r="AE112" s="213"/>
      <c r="AF112" s="213"/>
      <c r="AG112" s="213" t="s">
        <v>136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5">
      <c r="A113" s="234">
        <v>60</v>
      </c>
      <c r="B113" s="235" t="s">
        <v>284</v>
      </c>
      <c r="C113" s="253" t="s">
        <v>285</v>
      </c>
      <c r="D113" s="236" t="s">
        <v>132</v>
      </c>
      <c r="E113" s="237">
        <v>453</v>
      </c>
      <c r="F113" s="238"/>
      <c r="G113" s="239">
        <f>ROUND(E113*F113,2)</f>
        <v>0</v>
      </c>
      <c r="H113" s="238"/>
      <c r="I113" s="239">
        <f>ROUND(E113*H113,2)</f>
        <v>0</v>
      </c>
      <c r="J113" s="238"/>
      <c r="K113" s="239">
        <f>ROUND(E113*J113,2)</f>
        <v>0</v>
      </c>
      <c r="L113" s="239">
        <v>21</v>
      </c>
      <c r="M113" s="239">
        <f>G113*(1+L113/100)</f>
        <v>0</v>
      </c>
      <c r="N113" s="237">
        <v>0</v>
      </c>
      <c r="O113" s="237">
        <f>ROUND(E113*N113,2)</f>
        <v>0</v>
      </c>
      <c r="P113" s="237">
        <v>0</v>
      </c>
      <c r="Q113" s="237">
        <f>ROUND(E113*P113,2)</f>
        <v>0</v>
      </c>
      <c r="R113" s="239"/>
      <c r="S113" s="239" t="s">
        <v>121</v>
      </c>
      <c r="T113" s="240" t="s">
        <v>121</v>
      </c>
      <c r="U113" s="223">
        <v>0.98924000000000001</v>
      </c>
      <c r="V113" s="223">
        <f>ROUND(E113*U113,2)</f>
        <v>448.13</v>
      </c>
      <c r="W113" s="223"/>
      <c r="X113" s="223" t="s">
        <v>173</v>
      </c>
      <c r="Y113" s="223" t="s">
        <v>113</v>
      </c>
      <c r="Z113" s="213"/>
      <c r="AA113" s="213"/>
      <c r="AB113" s="213"/>
      <c r="AC113" s="213"/>
      <c r="AD113" s="213"/>
      <c r="AE113" s="213"/>
      <c r="AF113" s="213"/>
      <c r="AG113" s="213" t="s">
        <v>181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2" x14ac:dyDescent="0.25">
      <c r="A114" s="220"/>
      <c r="B114" s="221"/>
      <c r="C114" s="255" t="s">
        <v>286</v>
      </c>
      <c r="D114" s="224"/>
      <c r="E114" s="225">
        <v>392</v>
      </c>
      <c r="F114" s="223"/>
      <c r="G114" s="223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23"/>
      <c r="Z114" s="213"/>
      <c r="AA114" s="213"/>
      <c r="AB114" s="213"/>
      <c r="AC114" s="213"/>
      <c r="AD114" s="213"/>
      <c r="AE114" s="213"/>
      <c r="AF114" s="213"/>
      <c r="AG114" s="213" t="s">
        <v>136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3" x14ac:dyDescent="0.25">
      <c r="A115" s="220"/>
      <c r="B115" s="221"/>
      <c r="C115" s="255" t="s">
        <v>287</v>
      </c>
      <c r="D115" s="224"/>
      <c r="E115" s="225">
        <v>61</v>
      </c>
      <c r="F115" s="223"/>
      <c r="G115" s="223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23"/>
      <c r="Z115" s="213"/>
      <c r="AA115" s="213"/>
      <c r="AB115" s="213"/>
      <c r="AC115" s="213"/>
      <c r="AD115" s="213"/>
      <c r="AE115" s="213"/>
      <c r="AF115" s="213"/>
      <c r="AG115" s="213" t="s">
        <v>136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5">
      <c r="A116" s="234">
        <v>61</v>
      </c>
      <c r="B116" s="235" t="s">
        <v>288</v>
      </c>
      <c r="C116" s="253" t="s">
        <v>289</v>
      </c>
      <c r="D116" s="236" t="s">
        <v>132</v>
      </c>
      <c r="E116" s="237">
        <v>5.5</v>
      </c>
      <c r="F116" s="238"/>
      <c r="G116" s="239">
        <f>ROUND(E116*F116,2)</f>
        <v>0</v>
      </c>
      <c r="H116" s="238"/>
      <c r="I116" s="239">
        <f>ROUND(E116*H116,2)</f>
        <v>0</v>
      </c>
      <c r="J116" s="238"/>
      <c r="K116" s="239">
        <f>ROUND(E116*J116,2)</f>
        <v>0</v>
      </c>
      <c r="L116" s="239">
        <v>21</v>
      </c>
      <c r="M116" s="239">
        <f>G116*(1+L116/100)</f>
        <v>0</v>
      </c>
      <c r="N116" s="237">
        <v>0</v>
      </c>
      <c r="O116" s="237">
        <f>ROUND(E116*N116,2)</f>
        <v>0</v>
      </c>
      <c r="P116" s="237">
        <v>0</v>
      </c>
      <c r="Q116" s="237">
        <f>ROUND(E116*P116,2)</f>
        <v>0</v>
      </c>
      <c r="R116" s="239"/>
      <c r="S116" s="239" t="s">
        <v>121</v>
      </c>
      <c r="T116" s="240" t="s">
        <v>121</v>
      </c>
      <c r="U116" s="223">
        <v>1.4132</v>
      </c>
      <c r="V116" s="223">
        <f>ROUND(E116*U116,2)</f>
        <v>7.77</v>
      </c>
      <c r="W116" s="223"/>
      <c r="X116" s="223" t="s">
        <v>173</v>
      </c>
      <c r="Y116" s="223" t="s">
        <v>113</v>
      </c>
      <c r="Z116" s="213"/>
      <c r="AA116" s="213"/>
      <c r="AB116" s="213"/>
      <c r="AC116" s="213"/>
      <c r="AD116" s="213"/>
      <c r="AE116" s="213"/>
      <c r="AF116" s="213"/>
      <c r="AG116" s="213" t="s">
        <v>181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2" x14ac:dyDescent="0.25">
      <c r="A117" s="220"/>
      <c r="B117" s="221"/>
      <c r="C117" s="255" t="s">
        <v>290</v>
      </c>
      <c r="D117" s="224"/>
      <c r="E117" s="225">
        <v>5.5</v>
      </c>
      <c r="F117" s="223"/>
      <c r="G117" s="223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23"/>
      <c r="Z117" s="213"/>
      <c r="AA117" s="213"/>
      <c r="AB117" s="213"/>
      <c r="AC117" s="213"/>
      <c r="AD117" s="213"/>
      <c r="AE117" s="213"/>
      <c r="AF117" s="213"/>
      <c r="AG117" s="213" t="s">
        <v>136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5">
      <c r="A118" s="234">
        <v>62</v>
      </c>
      <c r="B118" s="235" t="s">
        <v>291</v>
      </c>
      <c r="C118" s="253" t="s">
        <v>292</v>
      </c>
      <c r="D118" s="236" t="s">
        <v>132</v>
      </c>
      <c r="E118" s="237">
        <v>5.5</v>
      </c>
      <c r="F118" s="238"/>
      <c r="G118" s="239">
        <f>ROUND(E118*F118,2)</f>
        <v>0</v>
      </c>
      <c r="H118" s="238"/>
      <c r="I118" s="239">
        <f>ROUND(E118*H118,2)</f>
        <v>0</v>
      </c>
      <c r="J118" s="238"/>
      <c r="K118" s="239">
        <f>ROUND(E118*J118,2)</f>
        <v>0</v>
      </c>
      <c r="L118" s="239">
        <v>21</v>
      </c>
      <c r="M118" s="239">
        <f>G118*(1+L118/100)</f>
        <v>0</v>
      </c>
      <c r="N118" s="237">
        <v>0</v>
      </c>
      <c r="O118" s="237">
        <f>ROUND(E118*N118,2)</f>
        <v>0</v>
      </c>
      <c r="P118" s="237">
        <v>0</v>
      </c>
      <c r="Q118" s="237">
        <f>ROUND(E118*P118,2)</f>
        <v>0</v>
      </c>
      <c r="R118" s="239"/>
      <c r="S118" s="239" t="s">
        <v>121</v>
      </c>
      <c r="T118" s="240" t="s">
        <v>121</v>
      </c>
      <c r="U118" s="223">
        <v>9.8000000000000004E-2</v>
      </c>
      <c r="V118" s="223">
        <f>ROUND(E118*U118,2)</f>
        <v>0.54</v>
      </c>
      <c r="W118" s="223"/>
      <c r="X118" s="223" t="s">
        <v>173</v>
      </c>
      <c r="Y118" s="223" t="s">
        <v>113</v>
      </c>
      <c r="Z118" s="213"/>
      <c r="AA118" s="213"/>
      <c r="AB118" s="213"/>
      <c r="AC118" s="213"/>
      <c r="AD118" s="213"/>
      <c r="AE118" s="213"/>
      <c r="AF118" s="213"/>
      <c r="AG118" s="213" t="s">
        <v>181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2" x14ac:dyDescent="0.25">
      <c r="A119" s="220"/>
      <c r="B119" s="221"/>
      <c r="C119" s="255" t="s">
        <v>290</v>
      </c>
      <c r="D119" s="224"/>
      <c r="E119" s="225">
        <v>5.5</v>
      </c>
      <c r="F119" s="223"/>
      <c r="G119" s="223"/>
      <c r="H119" s="223"/>
      <c r="I119" s="223"/>
      <c r="J119" s="223"/>
      <c r="K119" s="223"/>
      <c r="L119" s="223"/>
      <c r="M119" s="223"/>
      <c r="N119" s="222"/>
      <c r="O119" s="222"/>
      <c r="P119" s="222"/>
      <c r="Q119" s="222"/>
      <c r="R119" s="223"/>
      <c r="S119" s="223"/>
      <c r="T119" s="223"/>
      <c r="U119" s="223"/>
      <c r="V119" s="223"/>
      <c r="W119" s="223"/>
      <c r="X119" s="223"/>
      <c r="Y119" s="223"/>
      <c r="Z119" s="213"/>
      <c r="AA119" s="213"/>
      <c r="AB119" s="213"/>
      <c r="AC119" s="213"/>
      <c r="AD119" s="213"/>
      <c r="AE119" s="213"/>
      <c r="AF119" s="213"/>
      <c r="AG119" s="213" t="s">
        <v>136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5">
      <c r="A120" s="234">
        <v>63</v>
      </c>
      <c r="B120" s="235" t="s">
        <v>293</v>
      </c>
      <c r="C120" s="253" t="s">
        <v>294</v>
      </c>
      <c r="D120" s="236" t="s">
        <v>132</v>
      </c>
      <c r="E120" s="237">
        <v>847.5</v>
      </c>
      <c r="F120" s="238"/>
      <c r="G120" s="239">
        <f>ROUND(E120*F120,2)</f>
        <v>0</v>
      </c>
      <c r="H120" s="238"/>
      <c r="I120" s="239">
        <f>ROUND(E120*H120,2)</f>
        <v>0</v>
      </c>
      <c r="J120" s="238"/>
      <c r="K120" s="239">
        <f>ROUND(E120*J120,2)</f>
        <v>0</v>
      </c>
      <c r="L120" s="239">
        <v>21</v>
      </c>
      <c r="M120" s="239">
        <f>G120*(1+L120/100)</f>
        <v>0</v>
      </c>
      <c r="N120" s="237">
        <v>0.11025</v>
      </c>
      <c r="O120" s="237">
        <f>ROUND(E120*N120,2)</f>
        <v>93.44</v>
      </c>
      <c r="P120" s="237">
        <v>0</v>
      </c>
      <c r="Q120" s="237">
        <f>ROUND(E120*P120,2)</f>
        <v>0</v>
      </c>
      <c r="R120" s="239"/>
      <c r="S120" s="239" t="s">
        <v>121</v>
      </c>
      <c r="T120" s="240" t="s">
        <v>121</v>
      </c>
      <c r="U120" s="223">
        <v>5.28E-2</v>
      </c>
      <c r="V120" s="223">
        <f>ROUND(E120*U120,2)</f>
        <v>44.75</v>
      </c>
      <c r="W120" s="223"/>
      <c r="X120" s="223" t="s">
        <v>173</v>
      </c>
      <c r="Y120" s="223" t="s">
        <v>113</v>
      </c>
      <c r="Z120" s="213"/>
      <c r="AA120" s="213"/>
      <c r="AB120" s="213"/>
      <c r="AC120" s="213"/>
      <c r="AD120" s="213"/>
      <c r="AE120" s="213"/>
      <c r="AF120" s="213"/>
      <c r="AG120" s="213" t="s">
        <v>181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2" x14ac:dyDescent="0.25">
      <c r="A121" s="220"/>
      <c r="B121" s="221"/>
      <c r="C121" s="255" t="s">
        <v>295</v>
      </c>
      <c r="D121" s="224"/>
      <c r="E121" s="225">
        <v>672</v>
      </c>
      <c r="F121" s="223"/>
      <c r="G121" s="223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23"/>
      <c r="Z121" s="213"/>
      <c r="AA121" s="213"/>
      <c r="AB121" s="213"/>
      <c r="AC121" s="213"/>
      <c r="AD121" s="213"/>
      <c r="AE121" s="213"/>
      <c r="AF121" s="213"/>
      <c r="AG121" s="213" t="s">
        <v>136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3" x14ac:dyDescent="0.25">
      <c r="A122" s="220"/>
      <c r="B122" s="221"/>
      <c r="C122" s="255" t="s">
        <v>287</v>
      </c>
      <c r="D122" s="224"/>
      <c r="E122" s="225">
        <v>61</v>
      </c>
      <c r="F122" s="223"/>
      <c r="G122" s="223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23"/>
      <c r="Z122" s="213"/>
      <c r="AA122" s="213"/>
      <c r="AB122" s="213"/>
      <c r="AC122" s="213"/>
      <c r="AD122" s="213"/>
      <c r="AE122" s="213"/>
      <c r="AF122" s="213"/>
      <c r="AG122" s="213" t="s">
        <v>136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3" x14ac:dyDescent="0.25">
      <c r="A123" s="220"/>
      <c r="B123" s="221"/>
      <c r="C123" s="255" t="s">
        <v>296</v>
      </c>
      <c r="D123" s="224"/>
      <c r="E123" s="225">
        <v>114.5</v>
      </c>
      <c r="F123" s="223"/>
      <c r="G123" s="223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23"/>
      <c r="Z123" s="213"/>
      <c r="AA123" s="213"/>
      <c r="AB123" s="213"/>
      <c r="AC123" s="213"/>
      <c r="AD123" s="213"/>
      <c r="AE123" s="213"/>
      <c r="AF123" s="213"/>
      <c r="AG123" s="213" t="s">
        <v>136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5">
      <c r="A124" s="234">
        <v>64</v>
      </c>
      <c r="B124" s="235" t="s">
        <v>297</v>
      </c>
      <c r="C124" s="253" t="s">
        <v>298</v>
      </c>
      <c r="D124" s="236" t="s">
        <v>132</v>
      </c>
      <c r="E124" s="237">
        <v>847.5</v>
      </c>
      <c r="F124" s="238"/>
      <c r="G124" s="239">
        <f>ROUND(E124*F124,2)</f>
        <v>0</v>
      </c>
      <c r="H124" s="238"/>
      <c r="I124" s="239">
        <f>ROUND(E124*H124,2)</f>
        <v>0</v>
      </c>
      <c r="J124" s="238"/>
      <c r="K124" s="239">
        <f>ROUND(E124*J124,2)</f>
        <v>0</v>
      </c>
      <c r="L124" s="239">
        <v>21</v>
      </c>
      <c r="M124" s="239">
        <f>G124*(1+L124/100)</f>
        <v>0</v>
      </c>
      <c r="N124" s="237">
        <v>6.0000000000000002E-5</v>
      </c>
      <c r="O124" s="237">
        <f>ROUND(E124*N124,2)</f>
        <v>0.05</v>
      </c>
      <c r="P124" s="237">
        <v>0</v>
      </c>
      <c r="Q124" s="237">
        <f>ROUND(E124*P124,2)</f>
        <v>0</v>
      </c>
      <c r="R124" s="239"/>
      <c r="S124" s="239" t="s">
        <v>121</v>
      </c>
      <c r="T124" s="240" t="s">
        <v>121</v>
      </c>
      <c r="U124" s="223">
        <v>2.5999999999999999E-2</v>
      </c>
      <c r="V124" s="223">
        <f>ROUND(E124*U124,2)</f>
        <v>22.04</v>
      </c>
      <c r="W124" s="223"/>
      <c r="X124" s="223" t="s">
        <v>173</v>
      </c>
      <c r="Y124" s="223" t="s">
        <v>113</v>
      </c>
      <c r="Z124" s="213"/>
      <c r="AA124" s="213"/>
      <c r="AB124" s="213"/>
      <c r="AC124" s="213"/>
      <c r="AD124" s="213"/>
      <c r="AE124" s="213"/>
      <c r="AF124" s="213"/>
      <c r="AG124" s="213" t="s">
        <v>181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2" x14ac:dyDescent="0.25">
      <c r="A125" s="220"/>
      <c r="B125" s="221"/>
      <c r="C125" s="255" t="s">
        <v>295</v>
      </c>
      <c r="D125" s="224"/>
      <c r="E125" s="225">
        <v>672</v>
      </c>
      <c r="F125" s="223"/>
      <c r="G125" s="223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23"/>
      <c r="Z125" s="213"/>
      <c r="AA125" s="213"/>
      <c r="AB125" s="213"/>
      <c r="AC125" s="213"/>
      <c r="AD125" s="213"/>
      <c r="AE125" s="213"/>
      <c r="AF125" s="213"/>
      <c r="AG125" s="213" t="s">
        <v>136</v>
      </c>
      <c r="AH125" s="213">
        <v>0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3" x14ac:dyDescent="0.25">
      <c r="A126" s="220"/>
      <c r="B126" s="221"/>
      <c r="C126" s="255" t="s">
        <v>287</v>
      </c>
      <c r="D126" s="224"/>
      <c r="E126" s="225">
        <v>61</v>
      </c>
      <c r="F126" s="223"/>
      <c r="G126" s="223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23"/>
      <c r="Z126" s="213"/>
      <c r="AA126" s="213"/>
      <c r="AB126" s="213"/>
      <c r="AC126" s="213"/>
      <c r="AD126" s="213"/>
      <c r="AE126" s="213"/>
      <c r="AF126" s="213"/>
      <c r="AG126" s="213" t="s">
        <v>136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3" x14ac:dyDescent="0.25">
      <c r="A127" s="220"/>
      <c r="B127" s="221"/>
      <c r="C127" s="255" t="s">
        <v>296</v>
      </c>
      <c r="D127" s="224"/>
      <c r="E127" s="225">
        <v>114.5</v>
      </c>
      <c r="F127" s="223"/>
      <c r="G127" s="223"/>
      <c r="H127" s="223"/>
      <c r="I127" s="223"/>
      <c r="J127" s="223"/>
      <c r="K127" s="223"/>
      <c r="L127" s="223"/>
      <c r="M127" s="223"/>
      <c r="N127" s="222"/>
      <c r="O127" s="222"/>
      <c r="P127" s="222"/>
      <c r="Q127" s="222"/>
      <c r="R127" s="223"/>
      <c r="S127" s="223"/>
      <c r="T127" s="223"/>
      <c r="U127" s="223"/>
      <c r="V127" s="223"/>
      <c r="W127" s="223"/>
      <c r="X127" s="223"/>
      <c r="Y127" s="223"/>
      <c r="Z127" s="213"/>
      <c r="AA127" s="213"/>
      <c r="AB127" s="213"/>
      <c r="AC127" s="213"/>
      <c r="AD127" s="213"/>
      <c r="AE127" s="213"/>
      <c r="AF127" s="213"/>
      <c r="AG127" s="213" t="s">
        <v>136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5">
      <c r="A128" s="234">
        <v>65</v>
      </c>
      <c r="B128" s="235" t="s">
        <v>299</v>
      </c>
      <c r="C128" s="253" t="s">
        <v>300</v>
      </c>
      <c r="D128" s="236" t="s">
        <v>132</v>
      </c>
      <c r="E128" s="237">
        <v>114.5</v>
      </c>
      <c r="F128" s="238"/>
      <c r="G128" s="239">
        <f>ROUND(E128*F128,2)</f>
        <v>0</v>
      </c>
      <c r="H128" s="238"/>
      <c r="I128" s="239">
        <f>ROUND(E128*H128,2)</f>
        <v>0</v>
      </c>
      <c r="J128" s="238"/>
      <c r="K128" s="239">
        <f>ROUND(E128*J128,2)</f>
        <v>0</v>
      </c>
      <c r="L128" s="239">
        <v>21</v>
      </c>
      <c r="M128" s="239">
        <f>G128*(1+L128/100)</f>
        <v>0</v>
      </c>
      <c r="N128" s="237">
        <v>0</v>
      </c>
      <c r="O128" s="237">
        <f>ROUND(E128*N128,2)</f>
        <v>0</v>
      </c>
      <c r="P128" s="237">
        <v>0</v>
      </c>
      <c r="Q128" s="237">
        <f>ROUND(E128*P128,2)</f>
        <v>0</v>
      </c>
      <c r="R128" s="239"/>
      <c r="S128" s="239" t="s">
        <v>121</v>
      </c>
      <c r="T128" s="240" t="s">
        <v>121</v>
      </c>
      <c r="U128" s="223">
        <v>4.87E-2</v>
      </c>
      <c r="V128" s="223">
        <f>ROUND(E128*U128,2)</f>
        <v>5.58</v>
      </c>
      <c r="W128" s="223"/>
      <c r="X128" s="223" t="s">
        <v>173</v>
      </c>
      <c r="Y128" s="223" t="s">
        <v>113</v>
      </c>
      <c r="Z128" s="213"/>
      <c r="AA128" s="213"/>
      <c r="AB128" s="213"/>
      <c r="AC128" s="213"/>
      <c r="AD128" s="213"/>
      <c r="AE128" s="213"/>
      <c r="AF128" s="213"/>
      <c r="AG128" s="213" t="s">
        <v>181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2" x14ac:dyDescent="0.25">
      <c r="A129" s="220"/>
      <c r="B129" s="221"/>
      <c r="C129" s="255" t="s">
        <v>296</v>
      </c>
      <c r="D129" s="224"/>
      <c r="E129" s="225">
        <v>114.5</v>
      </c>
      <c r="F129" s="223"/>
      <c r="G129" s="223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23"/>
      <c r="Z129" s="213"/>
      <c r="AA129" s="213"/>
      <c r="AB129" s="213"/>
      <c r="AC129" s="213"/>
      <c r="AD129" s="213"/>
      <c r="AE129" s="213"/>
      <c r="AF129" s="213"/>
      <c r="AG129" s="213" t="s">
        <v>136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5">
      <c r="A130" s="234">
        <v>66</v>
      </c>
      <c r="B130" s="235" t="s">
        <v>301</v>
      </c>
      <c r="C130" s="253" t="s">
        <v>302</v>
      </c>
      <c r="D130" s="236" t="s">
        <v>132</v>
      </c>
      <c r="E130" s="237">
        <v>672</v>
      </c>
      <c r="F130" s="238"/>
      <c r="G130" s="239">
        <f>ROUND(E130*F130,2)</f>
        <v>0</v>
      </c>
      <c r="H130" s="238"/>
      <c r="I130" s="239">
        <f>ROUND(E130*H130,2)</f>
        <v>0</v>
      </c>
      <c r="J130" s="238"/>
      <c r="K130" s="239">
        <f>ROUND(E130*J130,2)</f>
        <v>0</v>
      </c>
      <c r="L130" s="239">
        <v>21</v>
      </c>
      <c r="M130" s="239">
        <f>G130*(1+L130/100)</f>
        <v>0</v>
      </c>
      <c r="N130" s="237">
        <v>0</v>
      </c>
      <c r="O130" s="237">
        <f>ROUND(E130*N130,2)</f>
        <v>0</v>
      </c>
      <c r="P130" s="237">
        <v>0</v>
      </c>
      <c r="Q130" s="237">
        <f>ROUND(E130*P130,2)</f>
        <v>0</v>
      </c>
      <c r="R130" s="239"/>
      <c r="S130" s="239" t="s">
        <v>121</v>
      </c>
      <c r="T130" s="240" t="s">
        <v>121</v>
      </c>
      <c r="U130" s="223">
        <v>0.15110000000000001</v>
      </c>
      <c r="V130" s="223">
        <f>ROUND(E130*U130,2)</f>
        <v>101.54</v>
      </c>
      <c r="W130" s="223"/>
      <c r="X130" s="223" t="s">
        <v>173</v>
      </c>
      <c r="Y130" s="223" t="s">
        <v>113</v>
      </c>
      <c r="Z130" s="213"/>
      <c r="AA130" s="213"/>
      <c r="AB130" s="213"/>
      <c r="AC130" s="213"/>
      <c r="AD130" s="213"/>
      <c r="AE130" s="213"/>
      <c r="AF130" s="213"/>
      <c r="AG130" s="213" t="s">
        <v>181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2" x14ac:dyDescent="0.25">
      <c r="A131" s="220"/>
      <c r="B131" s="221"/>
      <c r="C131" s="255" t="s">
        <v>295</v>
      </c>
      <c r="D131" s="224"/>
      <c r="E131" s="225">
        <v>672</v>
      </c>
      <c r="F131" s="223"/>
      <c r="G131" s="223"/>
      <c r="H131" s="223"/>
      <c r="I131" s="223"/>
      <c r="J131" s="223"/>
      <c r="K131" s="223"/>
      <c r="L131" s="223"/>
      <c r="M131" s="223"/>
      <c r="N131" s="222"/>
      <c r="O131" s="222"/>
      <c r="P131" s="222"/>
      <c r="Q131" s="222"/>
      <c r="R131" s="223"/>
      <c r="S131" s="223"/>
      <c r="T131" s="223"/>
      <c r="U131" s="223"/>
      <c r="V131" s="223"/>
      <c r="W131" s="223"/>
      <c r="X131" s="223"/>
      <c r="Y131" s="223"/>
      <c r="Z131" s="213"/>
      <c r="AA131" s="213"/>
      <c r="AB131" s="213"/>
      <c r="AC131" s="213"/>
      <c r="AD131" s="213"/>
      <c r="AE131" s="213"/>
      <c r="AF131" s="213"/>
      <c r="AG131" s="213" t="s">
        <v>136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5">
      <c r="A132" s="234">
        <v>67</v>
      </c>
      <c r="B132" s="235" t="s">
        <v>303</v>
      </c>
      <c r="C132" s="253" t="s">
        <v>304</v>
      </c>
      <c r="D132" s="236" t="s">
        <v>132</v>
      </c>
      <c r="E132" s="237">
        <v>5.5</v>
      </c>
      <c r="F132" s="238"/>
      <c r="G132" s="239">
        <f>ROUND(E132*F132,2)</f>
        <v>0</v>
      </c>
      <c r="H132" s="238"/>
      <c r="I132" s="239">
        <f>ROUND(E132*H132,2)</f>
        <v>0</v>
      </c>
      <c r="J132" s="238"/>
      <c r="K132" s="239">
        <f>ROUND(E132*J132,2)</f>
        <v>0</v>
      </c>
      <c r="L132" s="239">
        <v>21</v>
      </c>
      <c r="M132" s="239">
        <f>G132*(1+L132/100)</f>
        <v>0</v>
      </c>
      <c r="N132" s="237">
        <v>0</v>
      </c>
      <c r="O132" s="237">
        <f>ROUND(E132*N132,2)</f>
        <v>0</v>
      </c>
      <c r="P132" s="237">
        <v>0</v>
      </c>
      <c r="Q132" s="237">
        <f>ROUND(E132*P132,2)</f>
        <v>0</v>
      </c>
      <c r="R132" s="239"/>
      <c r="S132" s="239" t="s">
        <v>121</v>
      </c>
      <c r="T132" s="240" t="s">
        <v>121</v>
      </c>
      <c r="U132" s="223">
        <v>0.13700000000000001</v>
      </c>
      <c r="V132" s="223">
        <f>ROUND(E132*U132,2)</f>
        <v>0.75</v>
      </c>
      <c r="W132" s="223"/>
      <c r="X132" s="223" t="s">
        <v>173</v>
      </c>
      <c r="Y132" s="223" t="s">
        <v>113</v>
      </c>
      <c r="Z132" s="213"/>
      <c r="AA132" s="213"/>
      <c r="AB132" s="213"/>
      <c r="AC132" s="213"/>
      <c r="AD132" s="213"/>
      <c r="AE132" s="213"/>
      <c r="AF132" s="213"/>
      <c r="AG132" s="213" t="s">
        <v>181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2" x14ac:dyDescent="0.25">
      <c r="A133" s="220"/>
      <c r="B133" s="221"/>
      <c r="C133" s="255" t="s">
        <v>290</v>
      </c>
      <c r="D133" s="224"/>
      <c r="E133" s="225">
        <v>5.5</v>
      </c>
      <c r="F133" s="223"/>
      <c r="G133" s="223"/>
      <c r="H133" s="223"/>
      <c r="I133" s="223"/>
      <c r="J133" s="223"/>
      <c r="K133" s="223"/>
      <c r="L133" s="223"/>
      <c r="M133" s="223"/>
      <c r="N133" s="222"/>
      <c r="O133" s="222"/>
      <c r="P133" s="222"/>
      <c r="Q133" s="222"/>
      <c r="R133" s="223"/>
      <c r="S133" s="223"/>
      <c r="T133" s="223"/>
      <c r="U133" s="223"/>
      <c r="V133" s="223"/>
      <c r="W133" s="223"/>
      <c r="X133" s="223"/>
      <c r="Y133" s="223"/>
      <c r="Z133" s="213"/>
      <c r="AA133" s="213"/>
      <c r="AB133" s="213"/>
      <c r="AC133" s="213"/>
      <c r="AD133" s="213"/>
      <c r="AE133" s="213"/>
      <c r="AF133" s="213"/>
      <c r="AG133" s="213" t="s">
        <v>136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5">
      <c r="A134" s="234">
        <v>68</v>
      </c>
      <c r="B134" s="235" t="s">
        <v>305</v>
      </c>
      <c r="C134" s="253" t="s">
        <v>306</v>
      </c>
      <c r="D134" s="236" t="s">
        <v>132</v>
      </c>
      <c r="E134" s="237">
        <v>61</v>
      </c>
      <c r="F134" s="238"/>
      <c r="G134" s="239">
        <f>ROUND(E134*F134,2)</f>
        <v>0</v>
      </c>
      <c r="H134" s="238"/>
      <c r="I134" s="239">
        <f>ROUND(E134*H134,2)</f>
        <v>0</v>
      </c>
      <c r="J134" s="238"/>
      <c r="K134" s="239">
        <f>ROUND(E134*J134,2)</f>
        <v>0</v>
      </c>
      <c r="L134" s="239">
        <v>21</v>
      </c>
      <c r="M134" s="239">
        <f>G134*(1+L134/100)</f>
        <v>0</v>
      </c>
      <c r="N134" s="237">
        <v>0</v>
      </c>
      <c r="O134" s="237">
        <f>ROUND(E134*N134,2)</f>
        <v>0</v>
      </c>
      <c r="P134" s="237">
        <v>0</v>
      </c>
      <c r="Q134" s="237">
        <f>ROUND(E134*P134,2)</f>
        <v>0</v>
      </c>
      <c r="R134" s="239"/>
      <c r="S134" s="239" t="s">
        <v>121</v>
      </c>
      <c r="T134" s="240" t="s">
        <v>121</v>
      </c>
      <c r="U134" s="223">
        <v>0.27600000000000002</v>
      </c>
      <c r="V134" s="223">
        <f>ROUND(E134*U134,2)</f>
        <v>16.84</v>
      </c>
      <c r="W134" s="223"/>
      <c r="X134" s="223" t="s">
        <v>173</v>
      </c>
      <c r="Y134" s="223" t="s">
        <v>113</v>
      </c>
      <c r="Z134" s="213"/>
      <c r="AA134" s="213"/>
      <c r="AB134" s="213"/>
      <c r="AC134" s="213"/>
      <c r="AD134" s="213"/>
      <c r="AE134" s="213"/>
      <c r="AF134" s="213"/>
      <c r="AG134" s="213" t="s">
        <v>181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2" x14ac:dyDescent="0.25">
      <c r="A135" s="220"/>
      <c r="B135" s="221"/>
      <c r="C135" s="255" t="s">
        <v>287</v>
      </c>
      <c r="D135" s="224"/>
      <c r="E135" s="225">
        <v>61</v>
      </c>
      <c r="F135" s="223"/>
      <c r="G135" s="223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23"/>
      <c r="Z135" s="213"/>
      <c r="AA135" s="213"/>
      <c r="AB135" s="213"/>
      <c r="AC135" s="213"/>
      <c r="AD135" s="213"/>
      <c r="AE135" s="213"/>
      <c r="AF135" s="213"/>
      <c r="AG135" s="213" t="s">
        <v>136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5">
      <c r="A136" s="234">
        <v>69</v>
      </c>
      <c r="B136" s="235" t="s">
        <v>307</v>
      </c>
      <c r="C136" s="253" t="s">
        <v>308</v>
      </c>
      <c r="D136" s="236" t="s">
        <v>240</v>
      </c>
      <c r="E136" s="237">
        <v>336</v>
      </c>
      <c r="F136" s="238"/>
      <c r="G136" s="239">
        <f>ROUND(E136*F136,2)</f>
        <v>0</v>
      </c>
      <c r="H136" s="238"/>
      <c r="I136" s="239">
        <f>ROUND(E136*H136,2)</f>
        <v>0</v>
      </c>
      <c r="J136" s="238"/>
      <c r="K136" s="239">
        <f>ROUND(E136*J136,2)</f>
        <v>0</v>
      </c>
      <c r="L136" s="239">
        <v>21</v>
      </c>
      <c r="M136" s="239">
        <f>G136*(1+L136/100)</f>
        <v>0</v>
      </c>
      <c r="N136" s="237">
        <v>2.0000000000000002E-5</v>
      </c>
      <c r="O136" s="237">
        <f>ROUND(E136*N136,2)</f>
        <v>0.01</v>
      </c>
      <c r="P136" s="237">
        <v>0</v>
      </c>
      <c r="Q136" s="237">
        <f>ROUND(E136*P136,2)</f>
        <v>0</v>
      </c>
      <c r="R136" s="239"/>
      <c r="S136" s="239" t="s">
        <v>121</v>
      </c>
      <c r="T136" s="240" t="s">
        <v>121</v>
      </c>
      <c r="U136" s="223">
        <v>0.05</v>
      </c>
      <c r="V136" s="223">
        <f>ROUND(E136*U136,2)</f>
        <v>16.8</v>
      </c>
      <c r="W136" s="223"/>
      <c r="X136" s="223" t="s">
        <v>173</v>
      </c>
      <c r="Y136" s="223" t="s">
        <v>113</v>
      </c>
      <c r="Z136" s="213"/>
      <c r="AA136" s="213"/>
      <c r="AB136" s="213"/>
      <c r="AC136" s="213"/>
      <c r="AD136" s="213"/>
      <c r="AE136" s="213"/>
      <c r="AF136" s="213"/>
      <c r="AG136" s="213" t="s">
        <v>181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2" x14ac:dyDescent="0.25">
      <c r="A137" s="220"/>
      <c r="B137" s="221"/>
      <c r="C137" s="255" t="s">
        <v>309</v>
      </c>
      <c r="D137" s="224"/>
      <c r="E137" s="225">
        <v>336</v>
      </c>
      <c r="F137" s="223"/>
      <c r="G137" s="223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23"/>
      <c r="Z137" s="213"/>
      <c r="AA137" s="213"/>
      <c r="AB137" s="213"/>
      <c r="AC137" s="213"/>
      <c r="AD137" s="213"/>
      <c r="AE137" s="213"/>
      <c r="AF137" s="213"/>
      <c r="AG137" s="213" t="s">
        <v>136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5">
      <c r="A138" s="234">
        <v>70</v>
      </c>
      <c r="B138" s="235" t="s">
        <v>310</v>
      </c>
      <c r="C138" s="253" t="s">
        <v>311</v>
      </c>
      <c r="D138" s="236" t="s">
        <v>240</v>
      </c>
      <c r="E138" s="237">
        <v>336</v>
      </c>
      <c r="F138" s="238"/>
      <c r="G138" s="239">
        <f>ROUND(E138*F138,2)</f>
        <v>0</v>
      </c>
      <c r="H138" s="238"/>
      <c r="I138" s="239">
        <f>ROUND(E138*H138,2)</f>
        <v>0</v>
      </c>
      <c r="J138" s="238"/>
      <c r="K138" s="239">
        <f>ROUND(E138*J138,2)</f>
        <v>0</v>
      </c>
      <c r="L138" s="239">
        <v>21</v>
      </c>
      <c r="M138" s="239">
        <f>G138*(1+L138/100)</f>
        <v>0</v>
      </c>
      <c r="N138" s="237">
        <v>0</v>
      </c>
      <c r="O138" s="237">
        <f>ROUND(E138*N138,2)</f>
        <v>0</v>
      </c>
      <c r="P138" s="237">
        <v>0</v>
      </c>
      <c r="Q138" s="237">
        <f>ROUND(E138*P138,2)</f>
        <v>0</v>
      </c>
      <c r="R138" s="239"/>
      <c r="S138" s="239" t="s">
        <v>121</v>
      </c>
      <c r="T138" s="240" t="s">
        <v>121</v>
      </c>
      <c r="U138" s="223">
        <v>0.129</v>
      </c>
      <c r="V138" s="223">
        <f>ROUND(E138*U138,2)</f>
        <v>43.34</v>
      </c>
      <c r="W138" s="223"/>
      <c r="X138" s="223" t="s">
        <v>173</v>
      </c>
      <c r="Y138" s="223" t="s">
        <v>113</v>
      </c>
      <c r="Z138" s="213"/>
      <c r="AA138" s="213"/>
      <c r="AB138" s="213"/>
      <c r="AC138" s="213"/>
      <c r="AD138" s="213"/>
      <c r="AE138" s="213"/>
      <c r="AF138" s="213"/>
      <c r="AG138" s="213" t="s">
        <v>181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2" x14ac:dyDescent="0.25">
      <c r="A139" s="220"/>
      <c r="B139" s="221"/>
      <c r="C139" s="255" t="s">
        <v>309</v>
      </c>
      <c r="D139" s="224"/>
      <c r="E139" s="225">
        <v>336</v>
      </c>
      <c r="F139" s="223"/>
      <c r="G139" s="223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23"/>
      <c r="Z139" s="213"/>
      <c r="AA139" s="213"/>
      <c r="AB139" s="213"/>
      <c r="AC139" s="213"/>
      <c r="AD139" s="213"/>
      <c r="AE139" s="213"/>
      <c r="AF139" s="213"/>
      <c r="AG139" s="213" t="s">
        <v>136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5">
      <c r="A140" s="234">
        <v>71</v>
      </c>
      <c r="B140" s="235" t="s">
        <v>312</v>
      </c>
      <c r="C140" s="253" t="s">
        <v>313</v>
      </c>
      <c r="D140" s="236" t="s">
        <v>240</v>
      </c>
      <c r="E140" s="237">
        <v>68.474999999999994</v>
      </c>
      <c r="F140" s="238"/>
      <c r="G140" s="239">
        <f>ROUND(E140*F140,2)</f>
        <v>0</v>
      </c>
      <c r="H140" s="238"/>
      <c r="I140" s="239">
        <f>ROUND(E140*H140,2)</f>
        <v>0</v>
      </c>
      <c r="J140" s="238"/>
      <c r="K140" s="239">
        <f>ROUND(E140*J140,2)</f>
        <v>0</v>
      </c>
      <c r="L140" s="239">
        <v>21</v>
      </c>
      <c r="M140" s="239">
        <f>G140*(1+L140/100)</f>
        <v>0</v>
      </c>
      <c r="N140" s="237">
        <v>0.18906999999999999</v>
      </c>
      <c r="O140" s="237">
        <f>ROUND(E140*N140,2)</f>
        <v>12.95</v>
      </c>
      <c r="P140" s="237">
        <v>0</v>
      </c>
      <c r="Q140" s="237">
        <f>ROUND(E140*P140,2)</f>
        <v>0</v>
      </c>
      <c r="R140" s="239"/>
      <c r="S140" s="239" t="s">
        <v>121</v>
      </c>
      <c r="T140" s="240" t="s">
        <v>121</v>
      </c>
      <c r="U140" s="223">
        <v>9.7000000000000003E-2</v>
      </c>
      <c r="V140" s="223">
        <f>ROUND(E140*U140,2)</f>
        <v>6.64</v>
      </c>
      <c r="W140" s="223"/>
      <c r="X140" s="223" t="s">
        <v>173</v>
      </c>
      <c r="Y140" s="223" t="s">
        <v>113</v>
      </c>
      <c r="Z140" s="213"/>
      <c r="AA140" s="213"/>
      <c r="AB140" s="213"/>
      <c r="AC140" s="213"/>
      <c r="AD140" s="213"/>
      <c r="AE140" s="213"/>
      <c r="AF140" s="213"/>
      <c r="AG140" s="213" t="s">
        <v>181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2" x14ac:dyDescent="0.25">
      <c r="A141" s="220"/>
      <c r="B141" s="221"/>
      <c r="C141" s="255" t="s">
        <v>314</v>
      </c>
      <c r="D141" s="224"/>
      <c r="E141" s="225">
        <v>62.98</v>
      </c>
      <c r="F141" s="223"/>
      <c r="G141" s="223"/>
      <c r="H141" s="223"/>
      <c r="I141" s="223"/>
      <c r="J141" s="223"/>
      <c r="K141" s="223"/>
      <c r="L141" s="223"/>
      <c r="M141" s="223"/>
      <c r="N141" s="222"/>
      <c r="O141" s="222"/>
      <c r="P141" s="222"/>
      <c r="Q141" s="222"/>
      <c r="R141" s="223"/>
      <c r="S141" s="223"/>
      <c r="T141" s="223"/>
      <c r="U141" s="223"/>
      <c r="V141" s="223"/>
      <c r="W141" s="223"/>
      <c r="X141" s="223"/>
      <c r="Y141" s="223"/>
      <c r="Z141" s="213"/>
      <c r="AA141" s="213"/>
      <c r="AB141" s="213"/>
      <c r="AC141" s="213"/>
      <c r="AD141" s="213"/>
      <c r="AE141" s="213"/>
      <c r="AF141" s="213"/>
      <c r="AG141" s="213" t="s">
        <v>136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3" x14ac:dyDescent="0.25">
      <c r="A142" s="220"/>
      <c r="B142" s="221"/>
      <c r="C142" s="255" t="s">
        <v>290</v>
      </c>
      <c r="D142" s="224"/>
      <c r="E142" s="225">
        <v>5.5</v>
      </c>
      <c r="F142" s="223"/>
      <c r="G142" s="223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23"/>
      <c r="Z142" s="213"/>
      <c r="AA142" s="213"/>
      <c r="AB142" s="213"/>
      <c r="AC142" s="213"/>
      <c r="AD142" s="213"/>
      <c r="AE142" s="213"/>
      <c r="AF142" s="213"/>
      <c r="AG142" s="213" t="s">
        <v>136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5">
      <c r="A143" s="234">
        <v>72</v>
      </c>
      <c r="B143" s="235" t="s">
        <v>315</v>
      </c>
      <c r="C143" s="253" t="s">
        <v>316</v>
      </c>
      <c r="D143" s="236" t="s">
        <v>171</v>
      </c>
      <c r="E143" s="237">
        <v>3.6</v>
      </c>
      <c r="F143" s="238"/>
      <c r="G143" s="239">
        <f>ROUND(E143*F143,2)</f>
        <v>0</v>
      </c>
      <c r="H143" s="238"/>
      <c r="I143" s="239">
        <f>ROUND(E143*H143,2)</f>
        <v>0</v>
      </c>
      <c r="J143" s="238"/>
      <c r="K143" s="239">
        <f>ROUND(E143*J143,2)</f>
        <v>0</v>
      </c>
      <c r="L143" s="239">
        <v>21</v>
      </c>
      <c r="M143" s="239">
        <f>G143*(1+L143/100)</f>
        <v>0</v>
      </c>
      <c r="N143" s="237">
        <v>0</v>
      </c>
      <c r="O143" s="237">
        <f>ROUND(E143*N143,2)</f>
        <v>0</v>
      </c>
      <c r="P143" s="237">
        <v>0</v>
      </c>
      <c r="Q143" s="237">
        <f>ROUND(E143*P143,2)</f>
        <v>0</v>
      </c>
      <c r="R143" s="239"/>
      <c r="S143" s="239" t="s">
        <v>110</v>
      </c>
      <c r="T143" s="240" t="s">
        <v>111</v>
      </c>
      <c r="U143" s="223">
        <v>0</v>
      </c>
      <c r="V143" s="223">
        <f>ROUND(E143*U143,2)</f>
        <v>0</v>
      </c>
      <c r="W143" s="223"/>
      <c r="X143" s="223" t="s">
        <v>173</v>
      </c>
      <c r="Y143" s="223" t="s">
        <v>113</v>
      </c>
      <c r="Z143" s="213"/>
      <c r="AA143" s="213"/>
      <c r="AB143" s="213"/>
      <c r="AC143" s="213"/>
      <c r="AD143" s="213"/>
      <c r="AE143" s="213"/>
      <c r="AF143" s="213"/>
      <c r="AG143" s="213" t="s">
        <v>181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2" x14ac:dyDescent="0.25">
      <c r="A144" s="220"/>
      <c r="B144" s="221"/>
      <c r="C144" s="255" t="s">
        <v>274</v>
      </c>
      <c r="D144" s="224"/>
      <c r="E144" s="225">
        <v>3.6</v>
      </c>
      <c r="F144" s="223"/>
      <c r="G144" s="223"/>
      <c r="H144" s="223"/>
      <c r="I144" s="223"/>
      <c r="J144" s="223"/>
      <c r="K144" s="223"/>
      <c r="L144" s="223"/>
      <c r="M144" s="223"/>
      <c r="N144" s="222"/>
      <c r="O144" s="222"/>
      <c r="P144" s="222"/>
      <c r="Q144" s="222"/>
      <c r="R144" s="223"/>
      <c r="S144" s="223"/>
      <c r="T144" s="223"/>
      <c r="U144" s="223"/>
      <c r="V144" s="223"/>
      <c r="W144" s="223"/>
      <c r="X144" s="223"/>
      <c r="Y144" s="223"/>
      <c r="Z144" s="213"/>
      <c r="AA144" s="213"/>
      <c r="AB144" s="213"/>
      <c r="AC144" s="213"/>
      <c r="AD144" s="213"/>
      <c r="AE144" s="213"/>
      <c r="AF144" s="213"/>
      <c r="AG144" s="213" t="s">
        <v>136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5">
      <c r="A145" s="234">
        <v>73</v>
      </c>
      <c r="B145" s="235" t="s">
        <v>317</v>
      </c>
      <c r="C145" s="253" t="s">
        <v>318</v>
      </c>
      <c r="D145" s="236" t="s">
        <v>171</v>
      </c>
      <c r="E145" s="237">
        <v>6.8624999999999998</v>
      </c>
      <c r="F145" s="238"/>
      <c r="G145" s="239">
        <f>ROUND(E145*F145,2)</f>
        <v>0</v>
      </c>
      <c r="H145" s="238"/>
      <c r="I145" s="239">
        <f>ROUND(E145*H145,2)</f>
        <v>0</v>
      </c>
      <c r="J145" s="238"/>
      <c r="K145" s="239">
        <f>ROUND(E145*J145,2)</f>
        <v>0</v>
      </c>
      <c r="L145" s="239">
        <v>21</v>
      </c>
      <c r="M145" s="239">
        <f>G145*(1+L145/100)</f>
        <v>0</v>
      </c>
      <c r="N145" s="237">
        <v>1.6</v>
      </c>
      <c r="O145" s="237">
        <f>ROUND(E145*N145,2)</f>
        <v>10.98</v>
      </c>
      <c r="P145" s="237">
        <v>0</v>
      </c>
      <c r="Q145" s="237">
        <f>ROUND(E145*P145,2)</f>
        <v>0</v>
      </c>
      <c r="R145" s="239" t="s">
        <v>120</v>
      </c>
      <c r="S145" s="239" t="s">
        <v>121</v>
      </c>
      <c r="T145" s="240" t="s">
        <v>319</v>
      </c>
      <c r="U145" s="223">
        <v>0</v>
      </c>
      <c r="V145" s="223">
        <f>ROUND(E145*U145,2)</f>
        <v>0</v>
      </c>
      <c r="W145" s="223"/>
      <c r="X145" s="223" t="s">
        <v>112</v>
      </c>
      <c r="Y145" s="223" t="s">
        <v>113</v>
      </c>
      <c r="Z145" s="213"/>
      <c r="AA145" s="213"/>
      <c r="AB145" s="213"/>
      <c r="AC145" s="213"/>
      <c r="AD145" s="213"/>
      <c r="AE145" s="213"/>
      <c r="AF145" s="213"/>
      <c r="AG145" s="213" t="s">
        <v>114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2" x14ac:dyDescent="0.25">
      <c r="A146" s="220"/>
      <c r="B146" s="221"/>
      <c r="C146" s="255" t="s">
        <v>320</v>
      </c>
      <c r="D146" s="224"/>
      <c r="E146" s="225">
        <v>6.86</v>
      </c>
      <c r="F146" s="223"/>
      <c r="G146" s="223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23"/>
      <c r="Z146" s="213"/>
      <c r="AA146" s="213"/>
      <c r="AB146" s="213"/>
      <c r="AC146" s="213"/>
      <c r="AD146" s="213"/>
      <c r="AE146" s="213"/>
      <c r="AF146" s="213"/>
      <c r="AG146" s="213" t="s">
        <v>136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5">
      <c r="A147" s="234">
        <v>74</v>
      </c>
      <c r="B147" s="235" t="s">
        <v>321</v>
      </c>
      <c r="C147" s="253" t="s">
        <v>322</v>
      </c>
      <c r="D147" s="236" t="s">
        <v>171</v>
      </c>
      <c r="E147" s="237">
        <v>11.728</v>
      </c>
      <c r="F147" s="238"/>
      <c r="G147" s="239">
        <f>ROUND(E147*F147,2)</f>
        <v>0</v>
      </c>
      <c r="H147" s="238"/>
      <c r="I147" s="239">
        <f>ROUND(E147*H147,2)</f>
        <v>0</v>
      </c>
      <c r="J147" s="238"/>
      <c r="K147" s="239">
        <f>ROUND(E147*J147,2)</f>
        <v>0</v>
      </c>
      <c r="L147" s="239">
        <v>21</v>
      </c>
      <c r="M147" s="239">
        <f>G147*(1+L147/100)</f>
        <v>0</v>
      </c>
      <c r="N147" s="237">
        <v>2.5</v>
      </c>
      <c r="O147" s="237">
        <f>ROUND(E147*N147,2)</f>
        <v>29.32</v>
      </c>
      <c r="P147" s="237">
        <v>0</v>
      </c>
      <c r="Q147" s="237">
        <f>ROUND(E147*P147,2)</f>
        <v>0</v>
      </c>
      <c r="R147" s="239" t="s">
        <v>120</v>
      </c>
      <c r="S147" s="239" t="s">
        <v>121</v>
      </c>
      <c r="T147" s="240" t="s">
        <v>121</v>
      </c>
      <c r="U147" s="223">
        <v>0</v>
      </c>
      <c r="V147" s="223">
        <f>ROUND(E147*U147,2)</f>
        <v>0</v>
      </c>
      <c r="W147" s="223"/>
      <c r="X147" s="223" t="s">
        <v>112</v>
      </c>
      <c r="Y147" s="223" t="s">
        <v>113</v>
      </c>
      <c r="Z147" s="213"/>
      <c r="AA147" s="213"/>
      <c r="AB147" s="213"/>
      <c r="AC147" s="213"/>
      <c r="AD147" s="213"/>
      <c r="AE147" s="213"/>
      <c r="AF147" s="213"/>
      <c r="AG147" s="213" t="s">
        <v>114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2" x14ac:dyDescent="0.25">
      <c r="A148" s="220"/>
      <c r="B148" s="221"/>
      <c r="C148" s="255" t="s">
        <v>268</v>
      </c>
      <c r="D148" s="224"/>
      <c r="E148" s="225">
        <v>3.02</v>
      </c>
      <c r="F148" s="223"/>
      <c r="G148" s="223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23"/>
      <c r="Z148" s="213"/>
      <c r="AA148" s="213"/>
      <c r="AB148" s="213"/>
      <c r="AC148" s="213"/>
      <c r="AD148" s="213"/>
      <c r="AE148" s="213"/>
      <c r="AF148" s="213"/>
      <c r="AG148" s="213" t="s">
        <v>136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3" x14ac:dyDescent="0.25">
      <c r="A149" s="220"/>
      <c r="B149" s="221"/>
      <c r="C149" s="255" t="s">
        <v>269</v>
      </c>
      <c r="D149" s="224"/>
      <c r="E149" s="225">
        <v>8.6999999999999993</v>
      </c>
      <c r="F149" s="223"/>
      <c r="G149" s="223"/>
      <c r="H149" s="223"/>
      <c r="I149" s="223"/>
      <c r="J149" s="223"/>
      <c r="K149" s="223"/>
      <c r="L149" s="223"/>
      <c r="M149" s="223"/>
      <c r="N149" s="222"/>
      <c r="O149" s="222"/>
      <c r="P149" s="222"/>
      <c r="Q149" s="222"/>
      <c r="R149" s="223"/>
      <c r="S149" s="223"/>
      <c r="T149" s="223"/>
      <c r="U149" s="223"/>
      <c r="V149" s="223"/>
      <c r="W149" s="223"/>
      <c r="X149" s="223"/>
      <c r="Y149" s="223"/>
      <c r="Z149" s="213"/>
      <c r="AA149" s="213"/>
      <c r="AB149" s="213"/>
      <c r="AC149" s="213"/>
      <c r="AD149" s="213"/>
      <c r="AE149" s="213"/>
      <c r="AF149" s="213"/>
      <c r="AG149" s="213" t="s">
        <v>136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ht="13" x14ac:dyDescent="0.25">
      <c r="A150" s="227" t="s">
        <v>105</v>
      </c>
      <c r="B150" s="228" t="s">
        <v>76</v>
      </c>
      <c r="C150" s="251" t="s">
        <v>27</v>
      </c>
      <c r="D150" s="229"/>
      <c r="E150" s="230"/>
      <c r="F150" s="231"/>
      <c r="G150" s="231">
        <f>SUMIF(AG151:AG155,"&lt;&gt;NOR",G151:G155)</f>
        <v>0</v>
      </c>
      <c r="H150" s="231"/>
      <c r="I150" s="231">
        <f>SUM(I151:I155)</f>
        <v>0</v>
      </c>
      <c r="J150" s="231"/>
      <c r="K150" s="231">
        <f>SUM(K151:K155)</f>
        <v>0</v>
      </c>
      <c r="L150" s="231"/>
      <c r="M150" s="231">
        <f>SUM(M151:M155)</f>
        <v>0</v>
      </c>
      <c r="N150" s="230"/>
      <c r="O150" s="230">
        <f>SUM(O151:O155)</f>
        <v>0</v>
      </c>
      <c r="P150" s="230"/>
      <c r="Q150" s="230">
        <f>SUM(Q151:Q155)</f>
        <v>0</v>
      </c>
      <c r="R150" s="231"/>
      <c r="S150" s="231"/>
      <c r="T150" s="232"/>
      <c r="U150" s="226"/>
      <c r="V150" s="226">
        <f>SUM(V151:V155)</f>
        <v>0</v>
      </c>
      <c r="W150" s="226"/>
      <c r="X150" s="226"/>
      <c r="Y150" s="226"/>
      <c r="AG150" t="s">
        <v>106</v>
      </c>
    </row>
    <row r="151" spans="1:60" outlineLevel="1" x14ac:dyDescent="0.25">
      <c r="A151" s="241">
        <v>75</v>
      </c>
      <c r="B151" s="242" t="s">
        <v>323</v>
      </c>
      <c r="C151" s="252" t="s">
        <v>324</v>
      </c>
      <c r="D151" s="243" t="s">
        <v>325</v>
      </c>
      <c r="E151" s="244">
        <v>1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4">
        <v>0</v>
      </c>
      <c r="O151" s="244">
        <f>ROUND(E151*N151,2)</f>
        <v>0</v>
      </c>
      <c r="P151" s="244">
        <v>0</v>
      </c>
      <c r="Q151" s="244">
        <f>ROUND(E151*P151,2)</f>
        <v>0</v>
      </c>
      <c r="R151" s="246"/>
      <c r="S151" s="246" t="s">
        <v>121</v>
      </c>
      <c r="T151" s="247" t="s">
        <v>111</v>
      </c>
      <c r="U151" s="223">
        <v>0</v>
      </c>
      <c r="V151" s="223">
        <f>ROUND(E151*U151,2)</f>
        <v>0</v>
      </c>
      <c r="W151" s="223"/>
      <c r="X151" s="223" t="s">
        <v>326</v>
      </c>
      <c r="Y151" s="223" t="s">
        <v>113</v>
      </c>
      <c r="Z151" s="213"/>
      <c r="AA151" s="213"/>
      <c r="AB151" s="213"/>
      <c r="AC151" s="213"/>
      <c r="AD151" s="213"/>
      <c r="AE151" s="213"/>
      <c r="AF151" s="213"/>
      <c r="AG151" s="213" t="s">
        <v>327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5">
      <c r="A152" s="241">
        <v>76</v>
      </c>
      <c r="B152" s="242" t="s">
        <v>328</v>
      </c>
      <c r="C152" s="252" t="s">
        <v>329</v>
      </c>
      <c r="D152" s="243" t="s">
        <v>325</v>
      </c>
      <c r="E152" s="244">
        <v>1</v>
      </c>
      <c r="F152" s="245"/>
      <c r="G152" s="246">
        <f>ROUND(E152*F152,2)</f>
        <v>0</v>
      </c>
      <c r="H152" s="245"/>
      <c r="I152" s="246">
        <f>ROUND(E152*H152,2)</f>
        <v>0</v>
      </c>
      <c r="J152" s="245"/>
      <c r="K152" s="246">
        <f>ROUND(E152*J152,2)</f>
        <v>0</v>
      </c>
      <c r="L152" s="246">
        <v>21</v>
      </c>
      <c r="M152" s="246">
        <f>G152*(1+L152/100)</f>
        <v>0</v>
      </c>
      <c r="N152" s="244">
        <v>0</v>
      </c>
      <c r="O152" s="244">
        <f>ROUND(E152*N152,2)</f>
        <v>0</v>
      </c>
      <c r="P152" s="244">
        <v>0</v>
      </c>
      <c r="Q152" s="244">
        <f>ROUND(E152*P152,2)</f>
        <v>0</v>
      </c>
      <c r="R152" s="246"/>
      <c r="S152" s="246" t="s">
        <v>121</v>
      </c>
      <c r="T152" s="247" t="s">
        <v>111</v>
      </c>
      <c r="U152" s="223">
        <v>0</v>
      </c>
      <c r="V152" s="223">
        <f>ROUND(E152*U152,2)</f>
        <v>0</v>
      </c>
      <c r="W152" s="223"/>
      <c r="X152" s="223" t="s">
        <v>326</v>
      </c>
      <c r="Y152" s="223" t="s">
        <v>113</v>
      </c>
      <c r="Z152" s="213"/>
      <c r="AA152" s="213"/>
      <c r="AB152" s="213"/>
      <c r="AC152" s="213"/>
      <c r="AD152" s="213"/>
      <c r="AE152" s="213"/>
      <c r="AF152" s="213"/>
      <c r="AG152" s="213" t="s">
        <v>327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5">
      <c r="A153" s="241">
        <v>77</v>
      </c>
      <c r="B153" s="242" t="s">
        <v>330</v>
      </c>
      <c r="C153" s="252" t="s">
        <v>331</v>
      </c>
      <c r="D153" s="243" t="s">
        <v>325</v>
      </c>
      <c r="E153" s="244">
        <v>1</v>
      </c>
      <c r="F153" s="245"/>
      <c r="G153" s="246">
        <f>ROUND(E153*F153,2)</f>
        <v>0</v>
      </c>
      <c r="H153" s="245"/>
      <c r="I153" s="246">
        <f>ROUND(E153*H153,2)</f>
        <v>0</v>
      </c>
      <c r="J153" s="245"/>
      <c r="K153" s="246">
        <f>ROUND(E153*J153,2)</f>
        <v>0</v>
      </c>
      <c r="L153" s="246">
        <v>21</v>
      </c>
      <c r="M153" s="246">
        <f>G153*(1+L153/100)</f>
        <v>0</v>
      </c>
      <c r="N153" s="244">
        <v>0</v>
      </c>
      <c r="O153" s="244">
        <f>ROUND(E153*N153,2)</f>
        <v>0</v>
      </c>
      <c r="P153" s="244">
        <v>0</v>
      </c>
      <c r="Q153" s="244">
        <f>ROUND(E153*P153,2)</f>
        <v>0</v>
      </c>
      <c r="R153" s="246"/>
      <c r="S153" s="246" t="s">
        <v>121</v>
      </c>
      <c r="T153" s="247" t="s">
        <v>111</v>
      </c>
      <c r="U153" s="223">
        <v>0</v>
      </c>
      <c r="V153" s="223">
        <f>ROUND(E153*U153,2)</f>
        <v>0</v>
      </c>
      <c r="W153" s="223"/>
      <c r="X153" s="223" t="s">
        <v>326</v>
      </c>
      <c r="Y153" s="223" t="s">
        <v>113</v>
      </c>
      <c r="Z153" s="213"/>
      <c r="AA153" s="213"/>
      <c r="AB153" s="213"/>
      <c r="AC153" s="213"/>
      <c r="AD153" s="213"/>
      <c r="AE153" s="213"/>
      <c r="AF153" s="213"/>
      <c r="AG153" s="213" t="s">
        <v>327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5">
      <c r="A154" s="241">
        <v>78</v>
      </c>
      <c r="B154" s="242" t="s">
        <v>332</v>
      </c>
      <c r="C154" s="252" t="s">
        <v>333</v>
      </c>
      <c r="D154" s="243" t="s">
        <v>325</v>
      </c>
      <c r="E154" s="244">
        <v>1</v>
      </c>
      <c r="F154" s="245"/>
      <c r="G154" s="246">
        <f>ROUND(E154*F154,2)</f>
        <v>0</v>
      </c>
      <c r="H154" s="245"/>
      <c r="I154" s="246">
        <f>ROUND(E154*H154,2)</f>
        <v>0</v>
      </c>
      <c r="J154" s="245"/>
      <c r="K154" s="246">
        <f>ROUND(E154*J154,2)</f>
        <v>0</v>
      </c>
      <c r="L154" s="246">
        <v>21</v>
      </c>
      <c r="M154" s="246">
        <f>G154*(1+L154/100)</f>
        <v>0</v>
      </c>
      <c r="N154" s="244">
        <v>0</v>
      </c>
      <c r="O154" s="244">
        <f>ROUND(E154*N154,2)</f>
        <v>0</v>
      </c>
      <c r="P154" s="244">
        <v>0</v>
      </c>
      <c r="Q154" s="244">
        <f>ROUND(E154*P154,2)</f>
        <v>0</v>
      </c>
      <c r="R154" s="246"/>
      <c r="S154" s="246" t="s">
        <v>121</v>
      </c>
      <c r="T154" s="247" t="s">
        <v>111</v>
      </c>
      <c r="U154" s="223">
        <v>0</v>
      </c>
      <c r="V154" s="223">
        <f>ROUND(E154*U154,2)</f>
        <v>0</v>
      </c>
      <c r="W154" s="223"/>
      <c r="X154" s="223" t="s">
        <v>326</v>
      </c>
      <c r="Y154" s="223" t="s">
        <v>113</v>
      </c>
      <c r="Z154" s="213"/>
      <c r="AA154" s="213"/>
      <c r="AB154" s="213"/>
      <c r="AC154" s="213"/>
      <c r="AD154" s="213"/>
      <c r="AE154" s="213"/>
      <c r="AF154" s="213"/>
      <c r="AG154" s="213" t="s">
        <v>327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5">
      <c r="A155" s="234">
        <v>79</v>
      </c>
      <c r="B155" s="235" t="s">
        <v>66</v>
      </c>
      <c r="C155" s="253" t="s">
        <v>334</v>
      </c>
      <c r="D155" s="236" t="s">
        <v>325</v>
      </c>
      <c r="E155" s="237">
        <v>1</v>
      </c>
      <c r="F155" s="238"/>
      <c r="G155" s="239">
        <f>ROUND(E155*F155,2)</f>
        <v>0</v>
      </c>
      <c r="H155" s="238"/>
      <c r="I155" s="239">
        <f>ROUND(E155*H155,2)</f>
        <v>0</v>
      </c>
      <c r="J155" s="238"/>
      <c r="K155" s="239">
        <f>ROUND(E155*J155,2)</f>
        <v>0</v>
      </c>
      <c r="L155" s="239">
        <v>21</v>
      </c>
      <c r="M155" s="239">
        <f>G155*(1+L155/100)</f>
        <v>0</v>
      </c>
      <c r="N155" s="237">
        <v>0</v>
      </c>
      <c r="O155" s="237">
        <f>ROUND(E155*N155,2)</f>
        <v>0</v>
      </c>
      <c r="P155" s="237">
        <v>0</v>
      </c>
      <c r="Q155" s="237">
        <f>ROUND(E155*P155,2)</f>
        <v>0</v>
      </c>
      <c r="R155" s="239"/>
      <c r="S155" s="239" t="s">
        <v>110</v>
      </c>
      <c r="T155" s="240" t="s">
        <v>111</v>
      </c>
      <c r="U155" s="223">
        <v>0</v>
      </c>
      <c r="V155" s="223">
        <f>ROUND(E155*U155,2)</f>
        <v>0</v>
      </c>
      <c r="W155" s="223"/>
      <c r="X155" s="223" t="s">
        <v>326</v>
      </c>
      <c r="Y155" s="223" t="s">
        <v>113</v>
      </c>
      <c r="Z155" s="213"/>
      <c r="AA155" s="213"/>
      <c r="AB155" s="213"/>
      <c r="AC155" s="213"/>
      <c r="AD155" s="213"/>
      <c r="AE155" s="213"/>
      <c r="AF155" s="213"/>
      <c r="AG155" s="213" t="s">
        <v>327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x14ac:dyDescent="0.25">
      <c r="A156" s="3"/>
      <c r="B156" s="4"/>
      <c r="C156" s="257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AE156">
        <v>15</v>
      </c>
      <c r="AF156">
        <v>21</v>
      </c>
      <c r="AG156" t="s">
        <v>91</v>
      </c>
    </row>
    <row r="157" spans="1:60" ht="13" x14ac:dyDescent="0.25">
      <c r="A157" s="216"/>
      <c r="B157" s="217" t="s">
        <v>29</v>
      </c>
      <c r="C157" s="258"/>
      <c r="D157" s="218"/>
      <c r="E157" s="219"/>
      <c r="F157" s="219"/>
      <c r="G157" s="233">
        <f>G8+G38+G53+G55+G80+G150</f>
        <v>0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AE157">
        <f>SUMIF(L7:L155,AE156,G7:G155)</f>
        <v>0</v>
      </c>
      <c r="AF157">
        <f>SUMIF(L7:L155,AF156,G7:G155)</f>
        <v>0</v>
      </c>
      <c r="AG157" t="s">
        <v>335</v>
      </c>
    </row>
    <row r="158" spans="1:60" x14ac:dyDescent="0.25">
      <c r="C158" s="259"/>
      <c r="D158" s="10"/>
      <c r="AG158" t="s">
        <v>336</v>
      </c>
    </row>
    <row r="159" spans="1:60" x14ac:dyDescent="0.25">
      <c r="D159" s="10"/>
    </row>
    <row r="160" spans="1:60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p89195EyaAvo6WGP08/FQAjiuvSOipOc1y8SZAP9KedjcJvpj0FjZGheF5tgyHNbiIVbwXOUtA4j9l+1EOcdOA==" saltValue="Hjq4e0A3XsTfbx1vW1f/hw==" spinCount="100000" sheet="1" formatRows="0"/>
  <mergeCells count="20">
    <mergeCell ref="C90:G90"/>
    <mergeCell ref="C93:G93"/>
    <mergeCell ref="C65:G65"/>
    <mergeCell ref="C67:G67"/>
    <mergeCell ref="C69:G69"/>
    <mergeCell ref="C82:G82"/>
    <mergeCell ref="C85:G85"/>
    <mergeCell ref="C87:G87"/>
    <mergeCell ref="C22:G22"/>
    <mergeCell ref="C24:G24"/>
    <mergeCell ref="C26:G26"/>
    <mergeCell ref="C28:G28"/>
    <mergeCell ref="C30:G30"/>
    <mergeCell ref="C63:G63"/>
    <mergeCell ref="A1:G1"/>
    <mergeCell ref="C2:G2"/>
    <mergeCell ref="C3:G3"/>
    <mergeCell ref="C4:G4"/>
    <mergeCell ref="C17:G17"/>
    <mergeCell ref="C20:G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54AE7-A5E4-4800-9F9F-22C97FE63F5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7" customWidth="1"/>
    <col min="3" max="3" width="63.1796875" style="177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7" width="0" hidden="1" customWidth="1"/>
    <col min="18" max="18" width="6.81640625" customWidth="1"/>
    <col min="20" max="25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8" t="s">
        <v>78</v>
      </c>
      <c r="B1" s="198"/>
      <c r="C1" s="198"/>
      <c r="D1" s="198"/>
      <c r="E1" s="198"/>
      <c r="F1" s="198"/>
      <c r="G1" s="198"/>
      <c r="AG1" t="s">
        <v>79</v>
      </c>
    </row>
    <row r="2" spans="1:60" ht="25" customHeight="1" x14ac:dyDescent="0.25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80</v>
      </c>
    </row>
    <row r="3" spans="1:60" ht="25" customHeight="1" x14ac:dyDescent="0.25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80</v>
      </c>
      <c r="AG3" t="s">
        <v>81</v>
      </c>
    </row>
    <row r="4" spans="1:60" ht="25" customHeight="1" x14ac:dyDescent="0.25">
      <c r="A4" s="203" t="s">
        <v>9</v>
      </c>
      <c r="B4" s="204" t="s">
        <v>51</v>
      </c>
      <c r="C4" s="205" t="s">
        <v>52</v>
      </c>
      <c r="D4" s="206"/>
      <c r="E4" s="206"/>
      <c r="F4" s="206"/>
      <c r="G4" s="207"/>
      <c r="AG4" t="s">
        <v>82</v>
      </c>
    </row>
    <row r="5" spans="1:60" x14ac:dyDescent="0.25">
      <c r="D5" s="10"/>
    </row>
    <row r="6" spans="1:60" ht="37.5" x14ac:dyDescent="0.25">
      <c r="A6" s="209" t="s">
        <v>83</v>
      </c>
      <c r="B6" s="211" t="s">
        <v>84</v>
      </c>
      <c r="C6" s="211" t="s">
        <v>85</v>
      </c>
      <c r="D6" s="210" t="s">
        <v>86</v>
      </c>
      <c r="E6" s="209" t="s">
        <v>87</v>
      </c>
      <c r="F6" s="208" t="s">
        <v>88</v>
      </c>
      <c r="G6" s="209" t="s">
        <v>29</v>
      </c>
      <c r="H6" s="212" t="s">
        <v>30</v>
      </c>
      <c r="I6" s="212" t="s">
        <v>89</v>
      </c>
      <c r="J6" s="212" t="s">
        <v>31</v>
      </c>
      <c r="K6" s="212" t="s">
        <v>90</v>
      </c>
      <c r="L6" s="212" t="s">
        <v>91</v>
      </c>
      <c r="M6" s="212" t="s">
        <v>92</v>
      </c>
      <c r="N6" s="212" t="s">
        <v>93</v>
      </c>
      <c r="O6" s="212" t="s">
        <v>94</v>
      </c>
      <c r="P6" s="212" t="s">
        <v>95</v>
      </c>
      <c r="Q6" s="212" t="s">
        <v>96</v>
      </c>
      <c r="R6" s="212" t="s">
        <v>97</v>
      </c>
      <c r="S6" s="212" t="s">
        <v>98</v>
      </c>
      <c r="T6" s="212" t="s">
        <v>99</v>
      </c>
      <c r="U6" s="212" t="s">
        <v>100</v>
      </c>
      <c r="V6" s="212" t="s">
        <v>101</v>
      </c>
      <c r="W6" s="212" t="s">
        <v>102</v>
      </c>
      <c r="X6" s="212" t="s">
        <v>103</v>
      </c>
      <c r="Y6" s="212" t="s">
        <v>104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ht="13" x14ac:dyDescent="0.25">
      <c r="A8" s="227" t="s">
        <v>105</v>
      </c>
      <c r="B8" s="228" t="s">
        <v>64</v>
      </c>
      <c r="C8" s="251" t="s">
        <v>65</v>
      </c>
      <c r="D8" s="229"/>
      <c r="E8" s="230"/>
      <c r="F8" s="231"/>
      <c r="G8" s="231">
        <f>SUMIF(AG9:AG26,"&lt;&gt;NOR",G9:G26)</f>
        <v>0</v>
      </c>
      <c r="H8" s="231"/>
      <c r="I8" s="231">
        <f>SUM(I9:I26)</f>
        <v>0</v>
      </c>
      <c r="J8" s="231"/>
      <c r="K8" s="231">
        <f>SUM(K9:K26)</f>
        <v>0</v>
      </c>
      <c r="L8" s="231"/>
      <c r="M8" s="231">
        <f>SUM(M9:M26)</f>
        <v>0</v>
      </c>
      <c r="N8" s="230"/>
      <c r="O8" s="230">
        <f>SUM(O9:O26)</f>
        <v>1.87</v>
      </c>
      <c r="P8" s="230"/>
      <c r="Q8" s="230">
        <f>SUM(Q9:Q26)</f>
        <v>0</v>
      </c>
      <c r="R8" s="231"/>
      <c r="S8" s="231"/>
      <c r="T8" s="232"/>
      <c r="U8" s="226"/>
      <c r="V8" s="226">
        <f>SUM(V9:V26)</f>
        <v>0</v>
      </c>
      <c r="W8" s="226"/>
      <c r="X8" s="226"/>
      <c r="Y8" s="226"/>
      <c r="AG8" t="s">
        <v>106</v>
      </c>
    </row>
    <row r="9" spans="1:60" outlineLevel="1" x14ac:dyDescent="0.25">
      <c r="A9" s="241">
        <v>1</v>
      </c>
      <c r="B9" s="242" t="s">
        <v>115</v>
      </c>
      <c r="C9" s="252" t="s">
        <v>116</v>
      </c>
      <c r="D9" s="243" t="s">
        <v>117</v>
      </c>
      <c r="E9" s="244">
        <v>16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3.5999999999999997E-2</v>
      </c>
      <c r="O9" s="244">
        <f>ROUND(E9*N9,2)</f>
        <v>0.57999999999999996</v>
      </c>
      <c r="P9" s="244">
        <v>0</v>
      </c>
      <c r="Q9" s="244">
        <f>ROUND(E9*P9,2)</f>
        <v>0</v>
      </c>
      <c r="R9" s="246"/>
      <c r="S9" s="246" t="s">
        <v>110</v>
      </c>
      <c r="T9" s="247" t="s">
        <v>111</v>
      </c>
      <c r="U9" s="223">
        <v>0</v>
      </c>
      <c r="V9" s="223">
        <f>ROUND(E9*U9,2)</f>
        <v>0</v>
      </c>
      <c r="W9" s="223"/>
      <c r="X9" s="223" t="s">
        <v>112</v>
      </c>
      <c r="Y9" s="223" t="s">
        <v>113</v>
      </c>
      <c r="Z9" s="213"/>
      <c r="AA9" s="213"/>
      <c r="AB9" s="213"/>
      <c r="AC9" s="213"/>
      <c r="AD9" s="213"/>
      <c r="AE9" s="213"/>
      <c r="AF9" s="213"/>
      <c r="AG9" s="213" t="s">
        <v>114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30" outlineLevel="1" x14ac:dyDescent="0.25">
      <c r="A10" s="241">
        <v>2</v>
      </c>
      <c r="B10" s="242" t="s">
        <v>118</v>
      </c>
      <c r="C10" s="252" t="s">
        <v>119</v>
      </c>
      <c r="D10" s="243" t="s">
        <v>117</v>
      </c>
      <c r="E10" s="244">
        <v>8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4">
        <v>4.2000000000000003E-2</v>
      </c>
      <c r="O10" s="244">
        <f>ROUND(E10*N10,2)</f>
        <v>0.34</v>
      </c>
      <c r="P10" s="244">
        <v>0</v>
      </c>
      <c r="Q10" s="244">
        <f>ROUND(E10*P10,2)</f>
        <v>0</v>
      </c>
      <c r="R10" s="246" t="s">
        <v>120</v>
      </c>
      <c r="S10" s="246" t="s">
        <v>121</v>
      </c>
      <c r="T10" s="247" t="s">
        <v>121</v>
      </c>
      <c r="U10" s="223">
        <v>0</v>
      </c>
      <c r="V10" s="223">
        <f>ROUND(E10*U10,2)</f>
        <v>0</v>
      </c>
      <c r="W10" s="223"/>
      <c r="X10" s="223" t="s">
        <v>112</v>
      </c>
      <c r="Y10" s="223" t="s">
        <v>113</v>
      </c>
      <c r="Z10" s="213"/>
      <c r="AA10" s="213"/>
      <c r="AB10" s="213"/>
      <c r="AC10" s="213"/>
      <c r="AD10" s="213"/>
      <c r="AE10" s="213"/>
      <c r="AF10" s="213"/>
      <c r="AG10" s="213" t="s">
        <v>114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41">
        <v>3</v>
      </c>
      <c r="B11" s="242" t="s">
        <v>337</v>
      </c>
      <c r="C11" s="252" t="s">
        <v>338</v>
      </c>
      <c r="D11" s="243" t="s">
        <v>117</v>
      </c>
      <c r="E11" s="244">
        <v>1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4">
        <v>0.05</v>
      </c>
      <c r="O11" s="244">
        <f>ROUND(E11*N11,2)</f>
        <v>0.05</v>
      </c>
      <c r="P11" s="244">
        <v>0</v>
      </c>
      <c r="Q11" s="244">
        <f>ROUND(E11*P11,2)</f>
        <v>0</v>
      </c>
      <c r="R11" s="246"/>
      <c r="S11" s="246" t="s">
        <v>110</v>
      </c>
      <c r="T11" s="247" t="s">
        <v>111</v>
      </c>
      <c r="U11" s="223">
        <v>0</v>
      </c>
      <c r="V11" s="223">
        <f>ROUND(E11*U11,2)</f>
        <v>0</v>
      </c>
      <c r="W11" s="223"/>
      <c r="X11" s="223" t="s">
        <v>112</v>
      </c>
      <c r="Y11" s="223" t="s">
        <v>113</v>
      </c>
      <c r="Z11" s="213"/>
      <c r="AA11" s="213"/>
      <c r="AB11" s="213"/>
      <c r="AC11" s="213"/>
      <c r="AD11" s="213"/>
      <c r="AE11" s="213"/>
      <c r="AF11" s="213"/>
      <c r="AG11" s="213" t="s">
        <v>114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41">
        <v>4</v>
      </c>
      <c r="B12" s="242" t="s">
        <v>339</v>
      </c>
      <c r="C12" s="252" t="s">
        <v>340</v>
      </c>
      <c r="D12" s="243" t="s">
        <v>117</v>
      </c>
      <c r="E12" s="244">
        <v>5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4">
        <v>3.2000000000000001E-2</v>
      </c>
      <c r="O12" s="244">
        <f>ROUND(E12*N12,2)</f>
        <v>0.16</v>
      </c>
      <c r="P12" s="244">
        <v>0</v>
      </c>
      <c r="Q12" s="244">
        <f>ROUND(E12*P12,2)</f>
        <v>0</v>
      </c>
      <c r="R12" s="246"/>
      <c r="S12" s="246" t="s">
        <v>110</v>
      </c>
      <c r="T12" s="247" t="s">
        <v>111</v>
      </c>
      <c r="U12" s="223">
        <v>0</v>
      </c>
      <c r="V12" s="223">
        <f>ROUND(E12*U12,2)</f>
        <v>0</v>
      </c>
      <c r="W12" s="223"/>
      <c r="X12" s="223" t="s">
        <v>112</v>
      </c>
      <c r="Y12" s="223" t="s">
        <v>113</v>
      </c>
      <c r="Z12" s="213"/>
      <c r="AA12" s="213"/>
      <c r="AB12" s="213"/>
      <c r="AC12" s="213"/>
      <c r="AD12" s="213"/>
      <c r="AE12" s="213"/>
      <c r="AF12" s="213"/>
      <c r="AG12" s="213" t="s">
        <v>114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41">
        <v>5</v>
      </c>
      <c r="B13" s="242" t="s">
        <v>341</v>
      </c>
      <c r="C13" s="252" t="s">
        <v>342</v>
      </c>
      <c r="D13" s="243" t="s">
        <v>117</v>
      </c>
      <c r="E13" s="244">
        <v>13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4">
        <v>3.2000000000000001E-2</v>
      </c>
      <c r="O13" s="244">
        <f>ROUND(E13*N13,2)</f>
        <v>0.42</v>
      </c>
      <c r="P13" s="244">
        <v>0</v>
      </c>
      <c r="Q13" s="244">
        <f>ROUND(E13*P13,2)</f>
        <v>0</v>
      </c>
      <c r="R13" s="246"/>
      <c r="S13" s="246" t="s">
        <v>110</v>
      </c>
      <c r="T13" s="247" t="s">
        <v>111</v>
      </c>
      <c r="U13" s="223">
        <v>0</v>
      </c>
      <c r="V13" s="223">
        <f>ROUND(E13*U13,2)</f>
        <v>0</v>
      </c>
      <c r="W13" s="223"/>
      <c r="X13" s="223" t="s">
        <v>112</v>
      </c>
      <c r="Y13" s="223" t="s">
        <v>113</v>
      </c>
      <c r="Z13" s="213"/>
      <c r="AA13" s="213"/>
      <c r="AB13" s="213"/>
      <c r="AC13" s="213"/>
      <c r="AD13" s="213"/>
      <c r="AE13" s="213"/>
      <c r="AF13" s="213"/>
      <c r="AG13" s="213" t="s">
        <v>114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41">
        <v>6</v>
      </c>
      <c r="B14" s="242" t="s">
        <v>124</v>
      </c>
      <c r="C14" s="252" t="s">
        <v>125</v>
      </c>
      <c r="D14" s="243" t="s">
        <v>117</v>
      </c>
      <c r="E14" s="244">
        <v>3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4">
        <v>3.2000000000000001E-2</v>
      </c>
      <c r="O14" s="244">
        <f>ROUND(E14*N14,2)</f>
        <v>0.1</v>
      </c>
      <c r="P14" s="244">
        <v>0</v>
      </c>
      <c r="Q14" s="244">
        <f>ROUND(E14*P14,2)</f>
        <v>0</v>
      </c>
      <c r="R14" s="246"/>
      <c r="S14" s="246" t="s">
        <v>110</v>
      </c>
      <c r="T14" s="247" t="s">
        <v>111</v>
      </c>
      <c r="U14" s="223">
        <v>0</v>
      </c>
      <c r="V14" s="223">
        <f>ROUND(E14*U14,2)</f>
        <v>0</v>
      </c>
      <c r="W14" s="223"/>
      <c r="X14" s="223" t="s">
        <v>112</v>
      </c>
      <c r="Y14" s="223" t="s">
        <v>113</v>
      </c>
      <c r="Z14" s="213"/>
      <c r="AA14" s="213"/>
      <c r="AB14" s="213"/>
      <c r="AC14" s="213"/>
      <c r="AD14" s="213"/>
      <c r="AE14" s="213"/>
      <c r="AF14" s="213"/>
      <c r="AG14" s="213" t="s">
        <v>114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34">
        <v>7</v>
      </c>
      <c r="B15" s="235" t="s">
        <v>128</v>
      </c>
      <c r="C15" s="253" t="s">
        <v>129</v>
      </c>
      <c r="D15" s="236" t="s">
        <v>117</v>
      </c>
      <c r="E15" s="237">
        <v>25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7">
        <v>2.0000000000000001E-4</v>
      </c>
      <c r="O15" s="237">
        <f>ROUND(E15*N15,2)</f>
        <v>0.01</v>
      </c>
      <c r="P15" s="237">
        <v>0</v>
      </c>
      <c r="Q15" s="237">
        <f>ROUND(E15*P15,2)</f>
        <v>0</v>
      </c>
      <c r="R15" s="239"/>
      <c r="S15" s="239" t="s">
        <v>110</v>
      </c>
      <c r="T15" s="240" t="s">
        <v>111</v>
      </c>
      <c r="U15" s="223">
        <v>0</v>
      </c>
      <c r="V15" s="223">
        <f>ROUND(E15*U15,2)</f>
        <v>0</v>
      </c>
      <c r="W15" s="223"/>
      <c r="X15" s="223" t="s">
        <v>112</v>
      </c>
      <c r="Y15" s="223" t="s">
        <v>113</v>
      </c>
      <c r="Z15" s="213"/>
      <c r="AA15" s="213"/>
      <c r="AB15" s="213"/>
      <c r="AC15" s="213"/>
      <c r="AD15" s="213"/>
      <c r="AE15" s="213"/>
      <c r="AF15" s="213"/>
      <c r="AG15" s="213" t="s">
        <v>114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5">
      <c r="A16" s="220"/>
      <c r="B16" s="221"/>
      <c r="C16" s="255" t="s">
        <v>343</v>
      </c>
      <c r="D16" s="224"/>
      <c r="E16" s="225">
        <v>25</v>
      </c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136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40" outlineLevel="1" x14ac:dyDescent="0.25">
      <c r="A17" s="234">
        <v>8</v>
      </c>
      <c r="B17" s="235" t="s">
        <v>130</v>
      </c>
      <c r="C17" s="253" t="s">
        <v>131</v>
      </c>
      <c r="D17" s="236" t="s">
        <v>132</v>
      </c>
      <c r="E17" s="237">
        <v>258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7">
        <v>1.4999999999999999E-4</v>
      </c>
      <c r="O17" s="237">
        <f>ROUND(E17*N17,2)</f>
        <v>0.04</v>
      </c>
      <c r="P17" s="237">
        <v>0</v>
      </c>
      <c r="Q17" s="237">
        <f>ROUND(E17*P17,2)</f>
        <v>0</v>
      </c>
      <c r="R17" s="239" t="s">
        <v>120</v>
      </c>
      <c r="S17" s="239" t="s">
        <v>121</v>
      </c>
      <c r="T17" s="240" t="s">
        <v>121</v>
      </c>
      <c r="U17" s="223">
        <v>0</v>
      </c>
      <c r="V17" s="223">
        <f>ROUND(E17*U17,2)</f>
        <v>0</v>
      </c>
      <c r="W17" s="223"/>
      <c r="X17" s="223" t="s">
        <v>112</v>
      </c>
      <c r="Y17" s="223" t="s">
        <v>113</v>
      </c>
      <c r="Z17" s="213"/>
      <c r="AA17" s="213"/>
      <c r="AB17" s="213"/>
      <c r="AC17" s="213"/>
      <c r="AD17" s="213"/>
      <c r="AE17" s="213"/>
      <c r="AF17" s="213"/>
      <c r="AG17" s="213" t="s">
        <v>114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0.5" outlineLevel="2" x14ac:dyDescent="0.25">
      <c r="A18" s="220"/>
      <c r="B18" s="221"/>
      <c r="C18" s="254" t="s">
        <v>133</v>
      </c>
      <c r="D18" s="249"/>
      <c r="E18" s="249"/>
      <c r="F18" s="249"/>
      <c r="G18" s="249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134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48" t="str">
        <f>C18</f>
        <v>použití -30 až 70 °C; max.provoz.teplota při zkratu 160 °C; min.teplota pokládky -5 °C; průřez vodiče 1,5 mm2; samozhášivý; odolnost vůči UV záření; barva pláště černá</v>
      </c>
      <c r="BB18" s="213"/>
      <c r="BC18" s="213"/>
      <c r="BD18" s="213"/>
      <c r="BE18" s="213"/>
      <c r="BF18" s="213"/>
      <c r="BG18" s="213"/>
      <c r="BH18" s="213"/>
    </row>
    <row r="19" spans="1:60" outlineLevel="2" x14ac:dyDescent="0.25">
      <c r="A19" s="220"/>
      <c r="B19" s="221"/>
      <c r="C19" s="255" t="s">
        <v>344</v>
      </c>
      <c r="D19" s="224"/>
      <c r="E19" s="225">
        <v>258</v>
      </c>
      <c r="F19" s="223"/>
      <c r="G19" s="223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3"/>
      <c r="AA19" s="213"/>
      <c r="AB19" s="213"/>
      <c r="AC19" s="213"/>
      <c r="AD19" s="213"/>
      <c r="AE19" s="213"/>
      <c r="AF19" s="213"/>
      <c r="AG19" s="213" t="s">
        <v>136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41">
        <v>9</v>
      </c>
      <c r="B20" s="242" t="s">
        <v>155</v>
      </c>
      <c r="C20" s="252" t="s">
        <v>156</v>
      </c>
      <c r="D20" s="243" t="s">
        <v>117</v>
      </c>
      <c r="E20" s="244">
        <v>8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4">
        <v>6.0000000000000001E-3</v>
      </c>
      <c r="O20" s="244">
        <f>ROUND(E20*N20,2)</f>
        <v>0.05</v>
      </c>
      <c r="P20" s="244">
        <v>0</v>
      </c>
      <c r="Q20" s="244">
        <f>ROUND(E20*P20,2)</f>
        <v>0</v>
      </c>
      <c r="R20" s="246"/>
      <c r="S20" s="246" t="s">
        <v>110</v>
      </c>
      <c r="T20" s="247" t="s">
        <v>111</v>
      </c>
      <c r="U20" s="223">
        <v>0</v>
      </c>
      <c r="V20" s="223">
        <f>ROUND(E20*U20,2)</f>
        <v>0</v>
      </c>
      <c r="W20" s="223"/>
      <c r="X20" s="223" t="s">
        <v>112</v>
      </c>
      <c r="Y20" s="223" t="s">
        <v>113</v>
      </c>
      <c r="Z20" s="213"/>
      <c r="AA20" s="213"/>
      <c r="AB20" s="213"/>
      <c r="AC20" s="213"/>
      <c r="AD20" s="213"/>
      <c r="AE20" s="213"/>
      <c r="AF20" s="213"/>
      <c r="AG20" s="213" t="s">
        <v>114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41">
        <v>10</v>
      </c>
      <c r="B21" s="242" t="s">
        <v>345</v>
      </c>
      <c r="C21" s="252" t="s">
        <v>346</v>
      </c>
      <c r="D21" s="243" t="s">
        <v>117</v>
      </c>
      <c r="E21" s="244">
        <v>9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6.0000000000000001E-3</v>
      </c>
      <c r="O21" s="244">
        <f>ROUND(E21*N21,2)</f>
        <v>0.05</v>
      </c>
      <c r="P21" s="244">
        <v>0</v>
      </c>
      <c r="Q21" s="244">
        <f>ROUND(E21*P21,2)</f>
        <v>0</v>
      </c>
      <c r="R21" s="246"/>
      <c r="S21" s="246" t="s">
        <v>110</v>
      </c>
      <c r="T21" s="247" t="s">
        <v>111</v>
      </c>
      <c r="U21" s="223">
        <v>0</v>
      </c>
      <c r="V21" s="223">
        <f>ROUND(E21*U21,2)</f>
        <v>0</v>
      </c>
      <c r="W21" s="223"/>
      <c r="X21" s="223" t="s">
        <v>112</v>
      </c>
      <c r="Y21" s="223" t="s">
        <v>113</v>
      </c>
      <c r="Z21" s="213"/>
      <c r="AA21" s="213"/>
      <c r="AB21" s="213"/>
      <c r="AC21" s="213"/>
      <c r="AD21" s="213"/>
      <c r="AE21" s="213"/>
      <c r="AF21" s="213"/>
      <c r="AG21" s="213" t="s">
        <v>347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41">
        <v>11</v>
      </c>
      <c r="B22" s="242" t="s">
        <v>157</v>
      </c>
      <c r="C22" s="252" t="s">
        <v>158</v>
      </c>
      <c r="D22" s="243" t="s">
        <v>117</v>
      </c>
      <c r="E22" s="244">
        <v>3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4">
        <v>6.0000000000000001E-3</v>
      </c>
      <c r="O22" s="244">
        <f>ROUND(E22*N22,2)</f>
        <v>0.02</v>
      </c>
      <c r="P22" s="244">
        <v>0</v>
      </c>
      <c r="Q22" s="244">
        <f>ROUND(E22*P22,2)</f>
        <v>0</v>
      </c>
      <c r="R22" s="246"/>
      <c r="S22" s="246" t="s">
        <v>110</v>
      </c>
      <c r="T22" s="247" t="s">
        <v>111</v>
      </c>
      <c r="U22" s="223">
        <v>0</v>
      </c>
      <c r="V22" s="223">
        <f>ROUND(E22*U22,2)</f>
        <v>0</v>
      </c>
      <c r="W22" s="223"/>
      <c r="X22" s="223" t="s">
        <v>112</v>
      </c>
      <c r="Y22" s="223" t="s">
        <v>113</v>
      </c>
      <c r="Z22" s="213"/>
      <c r="AA22" s="213"/>
      <c r="AB22" s="213"/>
      <c r="AC22" s="213"/>
      <c r="AD22" s="213"/>
      <c r="AE22" s="213"/>
      <c r="AF22" s="213"/>
      <c r="AG22" s="213" t="s">
        <v>114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41">
        <v>12</v>
      </c>
      <c r="B23" s="242" t="s">
        <v>348</v>
      </c>
      <c r="C23" s="252" t="s">
        <v>349</v>
      </c>
      <c r="D23" s="243" t="s">
        <v>117</v>
      </c>
      <c r="E23" s="244">
        <v>4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4">
        <v>6.0000000000000001E-3</v>
      </c>
      <c r="O23" s="244">
        <f>ROUND(E23*N23,2)</f>
        <v>0.02</v>
      </c>
      <c r="P23" s="244">
        <v>0</v>
      </c>
      <c r="Q23" s="244">
        <f>ROUND(E23*P23,2)</f>
        <v>0</v>
      </c>
      <c r="R23" s="246"/>
      <c r="S23" s="246" t="s">
        <v>110</v>
      </c>
      <c r="T23" s="247" t="s">
        <v>111</v>
      </c>
      <c r="U23" s="223">
        <v>0</v>
      </c>
      <c r="V23" s="223">
        <f>ROUND(E23*U23,2)</f>
        <v>0</v>
      </c>
      <c r="W23" s="223"/>
      <c r="X23" s="223" t="s">
        <v>112</v>
      </c>
      <c r="Y23" s="223" t="s">
        <v>113</v>
      </c>
      <c r="Z23" s="213"/>
      <c r="AA23" s="213"/>
      <c r="AB23" s="213"/>
      <c r="AC23" s="213"/>
      <c r="AD23" s="213"/>
      <c r="AE23" s="213"/>
      <c r="AF23" s="213"/>
      <c r="AG23" s="213" t="s">
        <v>114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34">
        <v>13</v>
      </c>
      <c r="B24" s="235" t="s">
        <v>350</v>
      </c>
      <c r="C24" s="253" t="s">
        <v>351</v>
      </c>
      <c r="D24" s="236" t="s">
        <v>117</v>
      </c>
      <c r="E24" s="237">
        <v>5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7">
        <v>6.0000000000000001E-3</v>
      </c>
      <c r="O24" s="237">
        <f>ROUND(E24*N24,2)</f>
        <v>0.03</v>
      </c>
      <c r="P24" s="237">
        <v>0</v>
      </c>
      <c r="Q24" s="237">
        <f>ROUND(E24*P24,2)</f>
        <v>0</v>
      </c>
      <c r="R24" s="239"/>
      <c r="S24" s="239" t="s">
        <v>110</v>
      </c>
      <c r="T24" s="240" t="s">
        <v>111</v>
      </c>
      <c r="U24" s="223">
        <v>0</v>
      </c>
      <c r="V24" s="223">
        <f>ROUND(E24*U24,2)</f>
        <v>0</v>
      </c>
      <c r="W24" s="223"/>
      <c r="X24" s="223" t="s">
        <v>112</v>
      </c>
      <c r="Y24" s="223" t="s">
        <v>113</v>
      </c>
      <c r="Z24" s="213"/>
      <c r="AA24" s="213"/>
      <c r="AB24" s="213"/>
      <c r="AC24" s="213"/>
      <c r="AD24" s="213"/>
      <c r="AE24" s="213"/>
      <c r="AF24" s="213"/>
      <c r="AG24" s="213" t="s">
        <v>114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2" x14ac:dyDescent="0.25">
      <c r="A25" s="220"/>
      <c r="B25" s="221"/>
      <c r="C25" s="254" t="s">
        <v>352</v>
      </c>
      <c r="D25" s="249"/>
      <c r="E25" s="249"/>
      <c r="F25" s="249"/>
      <c r="G25" s="249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134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3" x14ac:dyDescent="0.25">
      <c r="A26" s="220"/>
      <c r="B26" s="221"/>
      <c r="C26" s="261" t="s">
        <v>353</v>
      </c>
      <c r="D26" s="260"/>
      <c r="E26" s="260"/>
      <c r="F26" s="260"/>
      <c r="G26" s="260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134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13" x14ac:dyDescent="0.25">
      <c r="A27" s="227" t="s">
        <v>105</v>
      </c>
      <c r="B27" s="228" t="s">
        <v>68</v>
      </c>
      <c r="C27" s="251" t="s">
        <v>69</v>
      </c>
      <c r="D27" s="229"/>
      <c r="E27" s="230"/>
      <c r="F27" s="231"/>
      <c r="G27" s="231">
        <f>SUMIF(AG28:AG33,"&lt;&gt;NOR",G28:G33)</f>
        <v>0</v>
      </c>
      <c r="H27" s="231"/>
      <c r="I27" s="231">
        <f>SUM(I28:I33)</f>
        <v>0</v>
      </c>
      <c r="J27" s="231"/>
      <c r="K27" s="231">
        <f>SUM(K28:K33)</f>
        <v>0</v>
      </c>
      <c r="L27" s="231"/>
      <c r="M27" s="231">
        <f>SUM(M28:M33)</f>
        <v>0</v>
      </c>
      <c r="N27" s="230"/>
      <c r="O27" s="230">
        <f>SUM(O28:O33)</f>
        <v>0</v>
      </c>
      <c r="P27" s="230"/>
      <c r="Q27" s="230">
        <f>SUM(Q28:Q33)</f>
        <v>0</v>
      </c>
      <c r="R27" s="231"/>
      <c r="S27" s="231"/>
      <c r="T27" s="232"/>
      <c r="U27" s="226"/>
      <c r="V27" s="226">
        <f>SUM(V28:V33)</f>
        <v>107.42999999999999</v>
      </c>
      <c r="W27" s="226"/>
      <c r="X27" s="226"/>
      <c r="Y27" s="226"/>
      <c r="AG27" t="s">
        <v>106</v>
      </c>
    </row>
    <row r="28" spans="1:60" outlineLevel="1" x14ac:dyDescent="0.25">
      <c r="A28" s="234">
        <v>14</v>
      </c>
      <c r="B28" s="235" t="s">
        <v>354</v>
      </c>
      <c r="C28" s="253" t="s">
        <v>355</v>
      </c>
      <c r="D28" s="236" t="s">
        <v>171</v>
      </c>
      <c r="E28" s="237">
        <v>6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9" t="s">
        <v>172</v>
      </c>
      <c r="S28" s="239" t="s">
        <v>121</v>
      </c>
      <c r="T28" s="240" t="s">
        <v>121</v>
      </c>
      <c r="U28" s="223">
        <v>16.54</v>
      </c>
      <c r="V28" s="223">
        <f>ROUND(E28*U28,2)</f>
        <v>99.24</v>
      </c>
      <c r="W28" s="223"/>
      <c r="X28" s="223" t="s">
        <v>173</v>
      </c>
      <c r="Y28" s="223" t="s">
        <v>113</v>
      </c>
      <c r="Z28" s="213"/>
      <c r="AA28" s="213"/>
      <c r="AB28" s="213"/>
      <c r="AC28" s="213"/>
      <c r="AD28" s="213"/>
      <c r="AE28" s="213"/>
      <c r="AF28" s="213"/>
      <c r="AG28" s="213" t="s">
        <v>181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2" x14ac:dyDescent="0.25">
      <c r="A29" s="220"/>
      <c r="B29" s="221"/>
      <c r="C29" s="256" t="s">
        <v>356</v>
      </c>
      <c r="D29" s="250"/>
      <c r="E29" s="250"/>
      <c r="F29" s="250"/>
      <c r="G29" s="250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243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48" t="str">
        <f>C29</f>
        <v>korytech vodotečí, melioračních kanálech s přemístěním suti na hromady na vzdálenost do 20 m nebo s naložením na dopravní prostředek,</v>
      </c>
      <c r="BB29" s="213"/>
      <c r="BC29" s="213"/>
      <c r="BD29" s="213"/>
      <c r="BE29" s="213"/>
      <c r="BF29" s="213"/>
      <c r="BG29" s="213"/>
      <c r="BH29" s="213"/>
    </row>
    <row r="30" spans="1:60" outlineLevel="2" x14ac:dyDescent="0.25">
      <c r="A30" s="220"/>
      <c r="B30" s="221"/>
      <c r="C30" s="255" t="s">
        <v>357</v>
      </c>
      <c r="D30" s="224"/>
      <c r="E30" s="225">
        <v>6</v>
      </c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136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41">
        <v>15</v>
      </c>
      <c r="B31" s="242" t="s">
        <v>191</v>
      </c>
      <c r="C31" s="252" t="s">
        <v>192</v>
      </c>
      <c r="D31" s="243" t="s">
        <v>193</v>
      </c>
      <c r="E31" s="244">
        <v>7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6" t="s">
        <v>72</v>
      </c>
      <c r="S31" s="246" t="s">
        <v>121</v>
      </c>
      <c r="T31" s="247" t="s">
        <v>121</v>
      </c>
      <c r="U31" s="223">
        <v>1.17</v>
      </c>
      <c r="V31" s="223">
        <f>ROUND(E31*U31,2)</f>
        <v>8.19</v>
      </c>
      <c r="W31" s="223"/>
      <c r="X31" s="223" t="s">
        <v>173</v>
      </c>
      <c r="Y31" s="223" t="s">
        <v>113</v>
      </c>
      <c r="Z31" s="213"/>
      <c r="AA31" s="213"/>
      <c r="AB31" s="213"/>
      <c r="AC31" s="213"/>
      <c r="AD31" s="213"/>
      <c r="AE31" s="213"/>
      <c r="AF31" s="213"/>
      <c r="AG31" s="213" t="s">
        <v>181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41">
        <v>16</v>
      </c>
      <c r="B32" s="242" t="s">
        <v>358</v>
      </c>
      <c r="C32" s="252" t="s">
        <v>359</v>
      </c>
      <c r="D32" s="243" t="s">
        <v>234</v>
      </c>
      <c r="E32" s="244">
        <v>10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6" t="s">
        <v>235</v>
      </c>
      <c r="S32" s="246" t="s">
        <v>121</v>
      </c>
      <c r="T32" s="247" t="s">
        <v>121</v>
      </c>
      <c r="U32" s="223">
        <v>0</v>
      </c>
      <c r="V32" s="223">
        <f>ROUND(E32*U32,2)</f>
        <v>0</v>
      </c>
      <c r="W32" s="223"/>
      <c r="X32" s="223" t="s">
        <v>236</v>
      </c>
      <c r="Y32" s="223" t="s">
        <v>113</v>
      </c>
      <c r="Z32" s="213"/>
      <c r="AA32" s="213"/>
      <c r="AB32" s="213"/>
      <c r="AC32" s="213"/>
      <c r="AD32" s="213"/>
      <c r="AE32" s="213"/>
      <c r="AF32" s="213"/>
      <c r="AG32" s="213" t="s">
        <v>237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41">
        <v>17</v>
      </c>
      <c r="B33" s="242" t="s">
        <v>232</v>
      </c>
      <c r="C33" s="252" t="s">
        <v>233</v>
      </c>
      <c r="D33" s="243" t="s">
        <v>234</v>
      </c>
      <c r="E33" s="244">
        <v>8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6" t="s">
        <v>235</v>
      </c>
      <c r="S33" s="246" t="s">
        <v>121</v>
      </c>
      <c r="T33" s="247" t="s">
        <v>121</v>
      </c>
      <c r="U33" s="223">
        <v>0</v>
      </c>
      <c r="V33" s="223">
        <f>ROUND(E33*U33,2)</f>
        <v>0</v>
      </c>
      <c r="W33" s="223"/>
      <c r="X33" s="223" t="s">
        <v>236</v>
      </c>
      <c r="Y33" s="223" t="s">
        <v>113</v>
      </c>
      <c r="Z33" s="213"/>
      <c r="AA33" s="213"/>
      <c r="AB33" s="213"/>
      <c r="AC33" s="213"/>
      <c r="AD33" s="213"/>
      <c r="AE33" s="213"/>
      <c r="AF33" s="213"/>
      <c r="AG33" s="213" t="s">
        <v>237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13" x14ac:dyDescent="0.25">
      <c r="A34" s="227" t="s">
        <v>105</v>
      </c>
      <c r="B34" s="228" t="s">
        <v>70</v>
      </c>
      <c r="C34" s="251" t="s">
        <v>71</v>
      </c>
      <c r="D34" s="229"/>
      <c r="E34" s="230"/>
      <c r="F34" s="231"/>
      <c r="G34" s="231">
        <f>SUMIF(AG35:AG36,"&lt;&gt;NOR",G35:G36)</f>
        <v>0</v>
      </c>
      <c r="H34" s="231"/>
      <c r="I34" s="231">
        <f>SUM(I35:I36)</f>
        <v>0</v>
      </c>
      <c r="J34" s="231"/>
      <c r="K34" s="231">
        <f>SUM(K35:K36)</f>
        <v>0</v>
      </c>
      <c r="L34" s="231"/>
      <c r="M34" s="231">
        <f>SUM(M35:M36)</f>
        <v>0</v>
      </c>
      <c r="N34" s="230"/>
      <c r="O34" s="230">
        <f>SUM(O35:O36)</f>
        <v>0</v>
      </c>
      <c r="P34" s="230"/>
      <c r="Q34" s="230">
        <f>SUM(Q35:Q36)</f>
        <v>0</v>
      </c>
      <c r="R34" s="231"/>
      <c r="S34" s="231"/>
      <c r="T34" s="232"/>
      <c r="U34" s="226"/>
      <c r="V34" s="226">
        <f>SUM(V35:V36)</f>
        <v>25</v>
      </c>
      <c r="W34" s="226"/>
      <c r="X34" s="226"/>
      <c r="Y34" s="226"/>
      <c r="AG34" t="s">
        <v>106</v>
      </c>
    </row>
    <row r="35" spans="1:60" outlineLevel="1" x14ac:dyDescent="0.25">
      <c r="A35" s="241">
        <v>18</v>
      </c>
      <c r="B35" s="242" t="s">
        <v>360</v>
      </c>
      <c r="C35" s="252" t="s">
        <v>361</v>
      </c>
      <c r="D35" s="243" t="s">
        <v>362</v>
      </c>
      <c r="E35" s="244">
        <v>15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4">
        <v>0</v>
      </c>
      <c r="O35" s="244">
        <f>ROUND(E35*N35,2)</f>
        <v>0</v>
      </c>
      <c r="P35" s="244">
        <v>0</v>
      </c>
      <c r="Q35" s="244">
        <f>ROUND(E35*P35,2)</f>
        <v>0</v>
      </c>
      <c r="R35" s="246" t="s">
        <v>363</v>
      </c>
      <c r="S35" s="246" t="s">
        <v>121</v>
      </c>
      <c r="T35" s="247" t="s">
        <v>121</v>
      </c>
      <c r="U35" s="223">
        <v>1</v>
      </c>
      <c r="V35" s="223">
        <f>ROUND(E35*U35,2)</f>
        <v>15</v>
      </c>
      <c r="W35" s="223"/>
      <c r="X35" s="223" t="s">
        <v>71</v>
      </c>
      <c r="Y35" s="223" t="s">
        <v>113</v>
      </c>
      <c r="Z35" s="213"/>
      <c r="AA35" s="213"/>
      <c r="AB35" s="213"/>
      <c r="AC35" s="213"/>
      <c r="AD35" s="213"/>
      <c r="AE35" s="213"/>
      <c r="AF35" s="213"/>
      <c r="AG35" s="213" t="s">
        <v>364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41">
        <v>19</v>
      </c>
      <c r="B36" s="242" t="s">
        <v>365</v>
      </c>
      <c r="C36" s="252" t="s">
        <v>366</v>
      </c>
      <c r="D36" s="243" t="s">
        <v>362</v>
      </c>
      <c r="E36" s="244">
        <v>10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6" t="s">
        <v>363</v>
      </c>
      <c r="S36" s="246" t="s">
        <v>121</v>
      </c>
      <c r="T36" s="247" t="s">
        <v>121</v>
      </c>
      <c r="U36" s="223">
        <v>1</v>
      </c>
      <c r="V36" s="223">
        <f>ROUND(E36*U36,2)</f>
        <v>10</v>
      </c>
      <c r="W36" s="223"/>
      <c r="X36" s="223" t="s">
        <v>71</v>
      </c>
      <c r="Y36" s="223" t="s">
        <v>113</v>
      </c>
      <c r="Z36" s="213"/>
      <c r="AA36" s="213"/>
      <c r="AB36" s="213"/>
      <c r="AC36" s="213"/>
      <c r="AD36" s="213"/>
      <c r="AE36" s="213"/>
      <c r="AF36" s="213"/>
      <c r="AG36" s="213" t="s">
        <v>364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ht="13" x14ac:dyDescent="0.25">
      <c r="A37" s="227" t="s">
        <v>105</v>
      </c>
      <c r="B37" s="228" t="s">
        <v>72</v>
      </c>
      <c r="C37" s="251" t="s">
        <v>73</v>
      </c>
      <c r="D37" s="229"/>
      <c r="E37" s="230"/>
      <c r="F37" s="231"/>
      <c r="G37" s="231">
        <f>SUMIF(AG38:AG47,"&lt;&gt;NOR",G38:G47)</f>
        <v>0</v>
      </c>
      <c r="H37" s="231"/>
      <c r="I37" s="231">
        <f>SUM(I38:I47)</f>
        <v>0</v>
      </c>
      <c r="J37" s="231"/>
      <c r="K37" s="231">
        <f>SUM(K38:K47)</f>
        <v>0</v>
      </c>
      <c r="L37" s="231"/>
      <c r="M37" s="231">
        <f>SUM(M38:M47)</f>
        <v>0</v>
      </c>
      <c r="N37" s="230"/>
      <c r="O37" s="230">
        <f>SUM(O38:O47)</f>
        <v>0</v>
      </c>
      <c r="P37" s="230"/>
      <c r="Q37" s="230">
        <f>SUM(Q38:Q47)</f>
        <v>0</v>
      </c>
      <c r="R37" s="231"/>
      <c r="S37" s="231"/>
      <c r="T37" s="232"/>
      <c r="U37" s="226"/>
      <c r="V37" s="226">
        <f>SUM(V38:V47)</f>
        <v>219.7</v>
      </c>
      <c r="W37" s="226"/>
      <c r="X37" s="226"/>
      <c r="Y37" s="226"/>
      <c r="AG37" t="s">
        <v>106</v>
      </c>
    </row>
    <row r="38" spans="1:60" outlineLevel="1" x14ac:dyDescent="0.25">
      <c r="A38" s="241">
        <v>20</v>
      </c>
      <c r="B38" s="242" t="s">
        <v>191</v>
      </c>
      <c r="C38" s="252" t="s">
        <v>192</v>
      </c>
      <c r="D38" s="243" t="s">
        <v>193</v>
      </c>
      <c r="E38" s="244">
        <v>29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4">
        <v>0</v>
      </c>
      <c r="O38" s="244">
        <f>ROUND(E38*N38,2)</f>
        <v>0</v>
      </c>
      <c r="P38" s="244">
        <v>0</v>
      </c>
      <c r="Q38" s="244">
        <f>ROUND(E38*P38,2)</f>
        <v>0</v>
      </c>
      <c r="R38" s="246" t="s">
        <v>72</v>
      </c>
      <c r="S38" s="246" t="s">
        <v>121</v>
      </c>
      <c r="T38" s="247" t="s">
        <v>121</v>
      </c>
      <c r="U38" s="223">
        <v>1.17</v>
      </c>
      <c r="V38" s="223">
        <f>ROUND(E38*U38,2)</f>
        <v>33.93</v>
      </c>
      <c r="W38" s="223"/>
      <c r="X38" s="223" t="s">
        <v>173</v>
      </c>
      <c r="Y38" s="223" t="s">
        <v>113</v>
      </c>
      <c r="Z38" s="213"/>
      <c r="AA38" s="213"/>
      <c r="AB38" s="213"/>
      <c r="AC38" s="213"/>
      <c r="AD38" s="213"/>
      <c r="AE38" s="213"/>
      <c r="AF38" s="213"/>
      <c r="AG38" s="213" t="s">
        <v>181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34">
        <v>21</v>
      </c>
      <c r="B39" s="235" t="s">
        <v>203</v>
      </c>
      <c r="C39" s="253" t="s">
        <v>204</v>
      </c>
      <c r="D39" s="236" t="s">
        <v>117</v>
      </c>
      <c r="E39" s="237">
        <v>25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9" t="s">
        <v>72</v>
      </c>
      <c r="S39" s="239" t="s">
        <v>121</v>
      </c>
      <c r="T39" s="240" t="s">
        <v>121</v>
      </c>
      <c r="U39" s="223">
        <v>3.4166699999999999</v>
      </c>
      <c r="V39" s="223">
        <f>ROUND(E39*U39,2)</f>
        <v>85.42</v>
      </c>
      <c r="W39" s="223"/>
      <c r="X39" s="223" t="s">
        <v>173</v>
      </c>
      <c r="Y39" s="223" t="s">
        <v>113</v>
      </c>
      <c r="Z39" s="213"/>
      <c r="AA39" s="213"/>
      <c r="AB39" s="213"/>
      <c r="AC39" s="213"/>
      <c r="AD39" s="213"/>
      <c r="AE39" s="213"/>
      <c r="AF39" s="213"/>
      <c r="AG39" s="213" t="s">
        <v>174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2" x14ac:dyDescent="0.25">
      <c r="A40" s="220"/>
      <c r="B40" s="221"/>
      <c r="C40" s="254" t="s">
        <v>205</v>
      </c>
      <c r="D40" s="249"/>
      <c r="E40" s="249"/>
      <c r="F40" s="249"/>
      <c r="G40" s="249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134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34">
        <v>22</v>
      </c>
      <c r="B41" s="235" t="s">
        <v>206</v>
      </c>
      <c r="C41" s="253" t="s">
        <v>207</v>
      </c>
      <c r="D41" s="236" t="s">
        <v>117</v>
      </c>
      <c r="E41" s="237">
        <v>25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9" t="s">
        <v>72</v>
      </c>
      <c r="S41" s="239" t="s">
        <v>121</v>
      </c>
      <c r="T41" s="240" t="s">
        <v>121</v>
      </c>
      <c r="U41" s="223">
        <v>1.3666700000000001</v>
      </c>
      <c r="V41" s="223">
        <f>ROUND(E41*U41,2)</f>
        <v>34.17</v>
      </c>
      <c r="W41" s="223"/>
      <c r="X41" s="223" t="s">
        <v>173</v>
      </c>
      <c r="Y41" s="223" t="s">
        <v>113</v>
      </c>
      <c r="Z41" s="213"/>
      <c r="AA41" s="213"/>
      <c r="AB41" s="213"/>
      <c r="AC41" s="213"/>
      <c r="AD41" s="213"/>
      <c r="AE41" s="213"/>
      <c r="AF41" s="213"/>
      <c r="AG41" s="213" t="s">
        <v>174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0.5" outlineLevel="2" x14ac:dyDescent="0.25">
      <c r="A42" s="220"/>
      <c r="B42" s="221"/>
      <c r="C42" s="254" t="s">
        <v>208</v>
      </c>
      <c r="D42" s="249"/>
      <c r="E42" s="249"/>
      <c r="F42" s="249"/>
      <c r="G42" s="249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3"/>
      <c r="AA42" s="213"/>
      <c r="AB42" s="213"/>
      <c r="AC42" s="213"/>
      <c r="AD42" s="213"/>
      <c r="AE42" s="213"/>
      <c r="AF42" s="213"/>
      <c r="AG42" s="213" t="s">
        <v>134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48" t="str">
        <f>C42</f>
        <v>Montáž stožárové rozvodnice, montáže kabelu mezi rozvodnicí a vlastním svítidlem včetně jeho ukončení a zapojení v rozvodnici. U stožárů typu Ž je v položce zakalkulováno i zapojení dotykové spojky.</v>
      </c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41">
        <v>23</v>
      </c>
      <c r="B43" s="242" t="s">
        <v>214</v>
      </c>
      <c r="C43" s="252" t="s">
        <v>215</v>
      </c>
      <c r="D43" s="243" t="s">
        <v>132</v>
      </c>
      <c r="E43" s="244">
        <v>7.5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4">
        <v>2.0000000000000001E-4</v>
      </c>
      <c r="O43" s="244">
        <f>ROUND(E43*N43,2)</f>
        <v>0</v>
      </c>
      <c r="P43" s="244">
        <v>0</v>
      </c>
      <c r="Q43" s="244">
        <f>ROUND(E43*P43,2)</f>
        <v>0</v>
      </c>
      <c r="R43" s="246" t="s">
        <v>72</v>
      </c>
      <c r="S43" s="246" t="s">
        <v>121</v>
      </c>
      <c r="T43" s="247" t="s">
        <v>121</v>
      </c>
      <c r="U43" s="223">
        <v>4.6670000000000003E-2</v>
      </c>
      <c r="V43" s="223">
        <f>ROUND(E43*U43,2)</f>
        <v>0.35</v>
      </c>
      <c r="W43" s="223"/>
      <c r="X43" s="223" t="s">
        <v>173</v>
      </c>
      <c r="Y43" s="223" t="s">
        <v>113</v>
      </c>
      <c r="Z43" s="213"/>
      <c r="AA43" s="213"/>
      <c r="AB43" s="213"/>
      <c r="AC43" s="213"/>
      <c r="AD43" s="213"/>
      <c r="AE43" s="213"/>
      <c r="AF43" s="213"/>
      <c r="AG43" s="213" t="s">
        <v>181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41">
        <v>24</v>
      </c>
      <c r="B44" s="242" t="s">
        <v>216</v>
      </c>
      <c r="C44" s="252" t="s">
        <v>217</v>
      </c>
      <c r="D44" s="243" t="s">
        <v>132</v>
      </c>
      <c r="E44" s="244">
        <v>258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4">
        <v>0</v>
      </c>
      <c r="O44" s="244">
        <f>ROUND(E44*N44,2)</f>
        <v>0</v>
      </c>
      <c r="P44" s="244">
        <v>0</v>
      </c>
      <c r="Q44" s="244">
        <f>ROUND(E44*P44,2)</f>
        <v>0</v>
      </c>
      <c r="R44" s="246" t="s">
        <v>72</v>
      </c>
      <c r="S44" s="246" t="s">
        <v>121</v>
      </c>
      <c r="T44" s="247" t="s">
        <v>121</v>
      </c>
      <c r="U44" s="223">
        <v>5.0959999999999998E-2</v>
      </c>
      <c r="V44" s="223">
        <f>ROUND(E44*U44,2)</f>
        <v>13.15</v>
      </c>
      <c r="W44" s="223"/>
      <c r="X44" s="223" t="s">
        <v>173</v>
      </c>
      <c r="Y44" s="223" t="s">
        <v>113</v>
      </c>
      <c r="Z44" s="213"/>
      <c r="AA44" s="213"/>
      <c r="AB44" s="213"/>
      <c r="AC44" s="213"/>
      <c r="AD44" s="213"/>
      <c r="AE44" s="213"/>
      <c r="AF44" s="213"/>
      <c r="AG44" s="213" t="s">
        <v>181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41">
        <v>25</v>
      </c>
      <c r="B45" s="242" t="s">
        <v>227</v>
      </c>
      <c r="C45" s="252" t="s">
        <v>228</v>
      </c>
      <c r="D45" s="243" t="s">
        <v>117</v>
      </c>
      <c r="E45" s="244">
        <v>29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6" t="s">
        <v>229</v>
      </c>
      <c r="S45" s="246" t="s">
        <v>121</v>
      </c>
      <c r="T45" s="247" t="s">
        <v>121</v>
      </c>
      <c r="U45" s="223">
        <v>1.81667</v>
      </c>
      <c r="V45" s="223">
        <f>ROUND(E45*U45,2)</f>
        <v>52.68</v>
      </c>
      <c r="W45" s="223"/>
      <c r="X45" s="223" t="s">
        <v>173</v>
      </c>
      <c r="Y45" s="223" t="s">
        <v>113</v>
      </c>
      <c r="Z45" s="213"/>
      <c r="AA45" s="213"/>
      <c r="AB45" s="213"/>
      <c r="AC45" s="213"/>
      <c r="AD45" s="213"/>
      <c r="AE45" s="213"/>
      <c r="AF45" s="213"/>
      <c r="AG45" s="213" t="s">
        <v>174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41">
        <v>26</v>
      </c>
      <c r="B46" s="242" t="s">
        <v>230</v>
      </c>
      <c r="C46" s="252" t="s">
        <v>231</v>
      </c>
      <c r="D46" s="243" t="s">
        <v>132</v>
      </c>
      <c r="E46" s="244">
        <v>15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6"/>
      <c r="S46" s="246" t="s">
        <v>110</v>
      </c>
      <c r="T46" s="247" t="s">
        <v>111</v>
      </c>
      <c r="U46" s="223">
        <v>0</v>
      </c>
      <c r="V46" s="223">
        <f>ROUND(E46*U46,2)</f>
        <v>0</v>
      </c>
      <c r="W46" s="223"/>
      <c r="X46" s="223" t="s">
        <v>112</v>
      </c>
      <c r="Y46" s="223" t="s">
        <v>113</v>
      </c>
      <c r="Z46" s="213"/>
      <c r="AA46" s="213"/>
      <c r="AB46" s="213"/>
      <c r="AC46" s="213"/>
      <c r="AD46" s="213"/>
      <c r="AE46" s="213"/>
      <c r="AF46" s="213"/>
      <c r="AG46" s="213" t="s">
        <v>114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41">
        <v>27</v>
      </c>
      <c r="B47" s="242" t="s">
        <v>232</v>
      </c>
      <c r="C47" s="252" t="s">
        <v>233</v>
      </c>
      <c r="D47" s="243" t="s">
        <v>234</v>
      </c>
      <c r="E47" s="244">
        <v>15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6" t="s">
        <v>235</v>
      </c>
      <c r="S47" s="246" t="s">
        <v>121</v>
      </c>
      <c r="T47" s="247" t="s">
        <v>121</v>
      </c>
      <c r="U47" s="223">
        <v>0</v>
      </c>
      <c r="V47" s="223">
        <f>ROUND(E47*U47,2)</f>
        <v>0</v>
      </c>
      <c r="W47" s="223"/>
      <c r="X47" s="223" t="s">
        <v>236</v>
      </c>
      <c r="Y47" s="223" t="s">
        <v>113</v>
      </c>
      <c r="Z47" s="213"/>
      <c r="AA47" s="213"/>
      <c r="AB47" s="213"/>
      <c r="AC47" s="213"/>
      <c r="AD47" s="213"/>
      <c r="AE47" s="213"/>
      <c r="AF47" s="213"/>
      <c r="AG47" s="213" t="s">
        <v>237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13" x14ac:dyDescent="0.25">
      <c r="A48" s="227" t="s">
        <v>105</v>
      </c>
      <c r="B48" s="228" t="s">
        <v>74</v>
      </c>
      <c r="C48" s="251" t="s">
        <v>75</v>
      </c>
      <c r="D48" s="229"/>
      <c r="E48" s="230"/>
      <c r="F48" s="231"/>
      <c r="G48" s="231">
        <f>SUMIF(AG49:AG56,"&lt;&gt;NOR",G49:G56)</f>
        <v>0</v>
      </c>
      <c r="H48" s="231"/>
      <c r="I48" s="231">
        <f>SUM(I49:I56)</f>
        <v>0</v>
      </c>
      <c r="J48" s="231"/>
      <c r="K48" s="231">
        <f>SUM(K49:K56)</f>
        <v>0</v>
      </c>
      <c r="L48" s="231"/>
      <c r="M48" s="231">
        <f>SUM(M49:M56)</f>
        <v>0</v>
      </c>
      <c r="N48" s="230"/>
      <c r="O48" s="230">
        <f>SUM(O49:O56)</f>
        <v>87.34</v>
      </c>
      <c r="P48" s="230"/>
      <c r="Q48" s="230">
        <f>SUM(Q49:Q56)</f>
        <v>0</v>
      </c>
      <c r="R48" s="231"/>
      <c r="S48" s="231"/>
      <c r="T48" s="232"/>
      <c r="U48" s="226"/>
      <c r="V48" s="226">
        <f>SUM(V49:V56)</f>
        <v>132.84</v>
      </c>
      <c r="W48" s="226"/>
      <c r="X48" s="226"/>
      <c r="Y48" s="226"/>
      <c r="AG48" t="s">
        <v>106</v>
      </c>
    </row>
    <row r="49" spans="1:60" outlineLevel="1" x14ac:dyDescent="0.25">
      <c r="A49" s="234">
        <v>28</v>
      </c>
      <c r="B49" s="235" t="s">
        <v>266</v>
      </c>
      <c r="C49" s="253" t="s">
        <v>267</v>
      </c>
      <c r="D49" s="236" t="s">
        <v>171</v>
      </c>
      <c r="E49" s="237">
        <v>21.295999999999999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7">
        <v>0</v>
      </c>
      <c r="O49" s="237">
        <f>ROUND(E49*N49,2)</f>
        <v>0</v>
      </c>
      <c r="P49" s="237">
        <v>0</v>
      </c>
      <c r="Q49" s="237">
        <f>ROUND(E49*P49,2)</f>
        <v>0</v>
      </c>
      <c r="R49" s="239"/>
      <c r="S49" s="239" t="s">
        <v>121</v>
      </c>
      <c r="T49" s="240" t="s">
        <v>121</v>
      </c>
      <c r="U49" s="223">
        <v>3.44</v>
      </c>
      <c r="V49" s="223">
        <f>ROUND(E49*U49,2)</f>
        <v>73.260000000000005</v>
      </c>
      <c r="W49" s="223"/>
      <c r="X49" s="223" t="s">
        <v>173</v>
      </c>
      <c r="Y49" s="223" t="s">
        <v>113</v>
      </c>
      <c r="Z49" s="213"/>
      <c r="AA49" s="213"/>
      <c r="AB49" s="213"/>
      <c r="AC49" s="213"/>
      <c r="AD49" s="213"/>
      <c r="AE49" s="213"/>
      <c r="AF49" s="213"/>
      <c r="AG49" s="213" t="s">
        <v>181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2" x14ac:dyDescent="0.25">
      <c r="A50" s="220"/>
      <c r="B50" s="221"/>
      <c r="C50" s="255" t="s">
        <v>367</v>
      </c>
      <c r="D50" s="224"/>
      <c r="E50" s="225">
        <v>3.89</v>
      </c>
      <c r="F50" s="223"/>
      <c r="G50" s="22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136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3" x14ac:dyDescent="0.25">
      <c r="A51" s="220"/>
      <c r="B51" s="221"/>
      <c r="C51" s="255" t="s">
        <v>368</v>
      </c>
      <c r="D51" s="224"/>
      <c r="E51" s="225">
        <v>17.41</v>
      </c>
      <c r="F51" s="223"/>
      <c r="G51" s="223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3"/>
      <c r="AA51" s="213"/>
      <c r="AB51" s="213"/>
      <c r="AC51" s="213"/>
      <c r="AD51" s="213"/>
      <c r="AE51" s="213"/>
      <c r="AF51" s="213"/>
      <c r="AG51" s="213" t="s">
        <v>136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41">
        <v>29</v>
      </c>
      <c r="B52" s="242" t="s">
        <v>270</v>
      </c>
      <c r="C52" s="252" t="s">
        <v>271</v>
      </c>
      <c r="D52" s="243" t="s">
        <v>117</v>
      </c>
      <c r="E52" s="244">
        <v>16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4">
        <v>1.3640300000000001</v>
      </c>
      <c r="O52" s="244">
        <f>ROUND(E52*N52,2)</f>
        <v>21.82</v>
      </c>
      <c r="P52" s="244">
        <v>0</v>
      </c>
      <c r="Q52" s="244">
        <f>ROUND(E52*P52,2)</f>
        <v>0</v>
      </c>
      <c r="R52" s="246"/>
      <c r="S52" s="246" t="s">
        <v>121</v>
      </c>
      <c r="T52" s="247" t="s">
        <v>121</v>
      </c>
      <c r="U52" s="223">
        <v>2.383</v>
      </c>
      <c r="V52" s="223">
        <f>ROUND(E52*U52,2)</f>
        <v>38.130000000000003</v>
      </c>
      <c r="W52" s="223"/>
      <c r="X52" s="223" t="s">
        <v>173</v>
      </c>
      <c r="Y52" s="223" t="s">
        <v>113</v>
      </c>
      <c r="Z52" s="213"/>
      <c r="AA52" s="213"/>
      <c r="AB52" s="213"/>
      <c r="AC52" s="213"/>
      <c r="AD52" s="213"/>
      <c r="AE52" s="213"/>
      <c r="AF52" s="213"/>
      <c r="AG52" s="213" t="s">
        <v>181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41">
        <v>30</v>
      </c>
      <c r="B53" s="242" t="s">
        <v>270</v>
      </c>
      <c r="C53" s="252" t="s">
        <v>271</v>
      </c>
      <c r="D53" s="243" t="s">
        <v>117</v>
      </c>
      <c r="E53" s="244">
        <v>9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4">
        <v>1.3640300000000001</v>
      </c>
      <c r="O53" s="244">
        <f>ROUND(E53*N53,2)</f>
        <v>12.28</v>
      </c>
      <c r="P53" s="244">
        <v>0</v>
      </c>
      <c r="Q53" s="244">
        <f>ROUND(E53*P53,2)</f>
        <v>0</v>
      </c>
      <c r="R53" s="246"/>
      <c r="S53" s="246" t="s">
        <v>121</v>
      </c>
      <c r="T53" s="247" t="s">
        <v>121</v>
      </c>
      <c r="U53" s="223">
        <v>2.383</v>
      </c>
      <c r="V53" s="223">
        <f>ROUND(E53*U53,2)</f>
        <v>21.45</v>
      </c>
      <c r="W53" s="223"/>
      <c r="X53" s="223" t="s">
        <v>173</v>
      </c>
      <c r="Y53" s="223" t="s">
        <v>113</v>
      </c>
      <c r="Z53" s="213"/>
      <c r="AA53" s="213"/>
      <c r="AB53" s="213"/>
      <c r="AC53" s="213"/>
      <c r="AD53" s="213"/>
      <c r="AE53" s="213"/>
      <c r="AF53" s="213"/>
      <c r="AG53" s="213" t="s">
        <v>181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34">
        <v>31</v>
      </c>
      <c r="B54" s="235" t="s">
        <v>321</v>
      </c>
      <c r="C54" s="253" t="s">
        <v>322</v>
      </c>
      <c r="D54" s="236" t="s">
        <v>171</v>
      </c>
      <c r="E54" s="237">
        <v>21.295999999999999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7">
        <v>2.5</v>
      </c>
      <c r="O54" s="237">
        <f>ROUND(E54*N54,2)</f>
        <v>53.24</v>
      </c>
      <c r="P54" s="237">
        <v>0</v>
      </c>
      <c r="Q54" s="237">
        <f>ROUND(E54*P54,2)</f>
        <v>0</v>
      </c>
      <c r="R54" s="239" t="s">
        <v>120</v>
      </c>
      <c r="S54" s="239" t="s">
        <v>121</v>
      </c>
      <c r="T54" s="240" t="s">
        <v>121</v>
      </c>
      <c r="U54" s="223">
        <v>0</v>
      </c>
      <c r="V54" s="223">
        <f>ROUND(E54*U54,2)</f>
        <v>0</v>
      </c>
      <c r="W54" s="223"/>
      <c r="X54" s="223" t="s">
        <v>112</v>
      </c>
      <c r="Y54" s="223" t="s">
        <v>113</v>
      </c>
      <c r="Z54" s="213"/>
      <c r="AA54" s="213"/>
      <c r="AB54" s="213"/>
      <c r="AC54" s="213"/>
      <c r="AD54" s="213"/>
      <c r="AE54" s="213"/>
      <c r="AF54" s="213"/>
      <c r="AG54" s="213" t="s">
        <v>114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2" x14ac:dyDescent="0.25">
      <c r="A55" s="220"/>
      <c r="B55" s="221"/>
      <c r="C55" s="255" t="s">
        <v>367</v>
      </c>
      <c r="D55" s="224"/>
      <c r="E55" s="225">
        <v>3.89</v>
      </c>
      <c r="F55" s="223"/>
      <c r="G55" s="223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3"/>
      <c r="AA55" s="213"/>
      <c r="AB55" s="213"/>
      <c r="AC55" s="213"/>
      <c r="AD55" s="213"/>
      <c r="AE55" s="213"/>
      <c r="AF55" s="213"/>
      <c r="AG55" s="213" t="s">
        <v>136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3" x14ac:dyDescent="0.25">
      <c r="A56" s="220"/>
      <c r="B56" s="221"/>
      <c r="C56" s="255" t="s">
        <v>368</v>
      </c>
      <c r="D56" s="224"/>
      <c r="E56" s="225">
        <v>17.41</v>
      </c>
      <c r="F56" s="223"/>
      <c r="G56" s="223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3"/>
      <c r="AA56" s="213"/>
      <c r="AB56" s="213"/>
      <c r="AC56" s="213"/>
      <c r="AD56" s="213"/>
      <c r="AE56" s="213"/>
      <c r="AF56" s="213"/>
      <c r="AG56" s="213" t="s">
        <v>136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13" x14ac:dyDescent="0.25">
      <c r="A57" s="227" t="s">
        <v>105</v>
      </c>
      <c r="B57" s="228" t="s">
        <v>77</v>
      </c>
      <c r="C57" s="251" t="s">
        <v>28</v>
      </c>
      <c r="D57" s="229"/>
      <c r="E57" s="230"/>
      <c r="F57" s="231"/>
      <c r="G57" s="231">
        <f>SUMIF(AG58:AG59,"&lt;&gt;NOR",G58:G59)</f>
        <v>0</v>
      </c>
      <c r="H57" s="231"/>
      <c r="I57" s="231">
        <f>SUM(I58:I59)</f>
        <v>0</v>
      </c>
      <c r="J57" s="231"/>
      <c r="K57" s="231">
        <f>SUM(K58:K59)</f>
        <v>0</v>
      </c>
      <c r="L57" s="231"/>
      <c r="M57" s="231">
        <f>SUM(M58:M59)</f>
        <v>0</v>
      </c>
      <c r="N57" s="230"/>
      <c r="O57" s="230">
        <f>SUM(O58:O59)</f>
        <v>0</v>
      </c>
      <c r="P57" s="230"/>
      <c r="Q57" s="230">
        <f>SUM(Q58:Q59)</f>
        <v>0</v>
      </c>
      <c r="R57" s="231"/>
      <c r="S57" s="231"/>
      <c r="T57" s="232"/>
      <c r="U57" s="226"/>
      <c r="V57" s="226">
        <f>SUM(V58:V59)</f>
        <v>0</v>
      </c>
      <c r="W57" s="226"/>
      <c r="X57" s="226"/>
      <c r="Y57" s="226"/>
      <c r="AG57" t="s">
        <v>106</v>
      </c>
    </row>
    <row r="58" spans="1:60" outlineLevel="1" x14ac:dyDescent="0.25">
      <c r="A58" s="241">
        <v>32</v>
      </c>
      <c r="B58" s="242" t="s">
        <v>369</v>
      </c>
      <c r="C58" s="252" t="s">
        <v>370</v>
      </c>
      <c r="D58" s="243" t="s">
        <v>325</v>
      </c>
      <c r="E58" s="244">
        <v>1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4">
        <v>0</v>
      </c>
      <c r="O58" s="244">
        <f>ROUND(E58*N58,2)</f>
        <v>0</v>
      </c>
      <c r="P58" s="244">
        <v>0</v>
      </c>
      <c r="Q58" s="244">
        <f>ROUND(E58*P58,2)</f>
        <v>0</v>
      </c>
      <c r="R58" s="246"/>
      <c r="S58" s="246" t="s">
        <v>110</v>
      </c>
      <c r="T58" s="247" t="s">
        <v>371</v>
      </c>
      <c r="U58" s="223">
        <v>0</v>
      </c>
      <c r="V58" s="223">
        <f>ROUND(E58*U58,2)</f>
        <v>0</v>
      </c>
      <c r="W58" s="223"/>
      <c r="X58" s="223" t="s">
        <v>326</v>
      </c>
      <c r="Y58" s="223" t="s">
        <v>113</v>
      </c>
      <c r="Z58" s="213"/>
      <c r="AA58" s="213"/>
      <c r="AB58" s="213"/>
      <c r="AC58" s="213"/>
      <c r="AD58" s="213"/>
      <c r="AE58" s="213"/>
      <c r="AF58" s="213"/>
      <c r="AG58" s="213" t="s">
        <v>327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34">
        <v>33</v>
      </c>
      <c r="B59" s="235" t="s">
        <v>372</v>
      </c>
      <c r="C59" s="253" t="s">
        <v>373</v>
      </c>
      <c r="D59" s="236" t="s">
        <v>325</v>
      </c>
      <c r="E59" s="237">
        <v>1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39"/>
      <c r="S59" s="239" t="s">
        <v>121</v>
      </c>
      <c r="T59" s="240" t="s">
        <v>111</v>
      </c>
      <c r="U59" s="223">
        <v>0</v>
      </c>
      <c r="V59" s="223">
        <f>ROUND(E59*U59,2)</f>
        <v>0</v>
      </c>
      <c r="W59" s="223"/>
      <c r="X59" s="223" t="s">
        <v>326</v>
      </c>
      <c r="Y59" s="223" t="s">
        <v>113</v>
      </c>
      <c r="Z59" s="213"/>
      <c r="AA59" s="213"/>
      <c r="AB59" s="213"/>
      <c r="AC59" s="213"/>
      <c r="AD59" s="213"/>
      <c r="AE59" s="213"/>
      <c r="AF59" s="213"/>
      <c r="AG59" s="213" t="s">
        <v>327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x14ac:dyDescent="0.25">
      <c r="A60" s="3"/>
      <c r="B60" s="4"/>
      <c r="C60" s="257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E60">
        <v>15</v>
      </c>
      <c r="AF60">
        <v>21</v>
      </c>
      <c r="AG60" t="s">
        <v>91</v>
      </c>
    </row>
    <row r="61" spans="1:60" ht="13" x14ac:dyDescent="0.25">
      <c r="A61" s="216"/>
      <c r="B61" s="217" t="s">
        <v>29</v>
      </c>
      <c r="C61" s="258"/>
      <c r="D61" s="218"/>
      <c r="E61" s="219"/>
      <c r="F61" s="219"/>
      <c r="G61" s="233">
        <f>G8+G27+G34+G37+G48+G57</f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E61">
        <f>SUMIF(L7:L59,AE60,G7:G59)</f>
        <v>0</v>
      </c>
      <c r="AF61">
        <f>SUMIF(L7:L59,AF60,G7:G59)</f>
        <v>0</v>
      </c>
      <c r="AG61" t="s">
        <v>335</v>
      </c>
    </row>
    <row r="62" spans="1:60" x14ac:dyDescent="0.25">
      <c r="C62" s="259"/>
      <c r="D62" s="10"/>
      <c r="AG62" t="s">
        <v>336</v>
      </c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+Ycej67fzczApL45RBh//TwYi44E9Ra2W1v4se3wOF0TA/ACnAfvLdbRJUQF/uNMgp86Q8V9zxqptaisQURBjg==" saltValue="Sbr5wnLSAeadeviEVQB7Ug==" spinCount="100000" sheet="1" formatRows="0"/>
  <mergeCells count="10">
    <mergeCell ref="C26:G26"/>
    <mergeCell ref="C29:G29"/>
    <mergeCell ref="C40:G40"/>
    <mergeCell ref="C42:G42"/>
    <mergeCell ref="A1:G1"/>
    <mergeCell ref="C2:G2"/>
    <mergeCell ref="C3:G3"/>
    <mergeCell ref="C4:G4"/>
    <mergeCell ref="C18:G18"/>
    <mergeCell ref="C25:G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02 01 Pol</vt:lpstr>
      <vt:lpstr>02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01 Pol'!Názvy_tisku</vt:lpstr>
      <vt:lpstr>'02 2 Pol'!Názvy_tisku</vt:lpstr>
      <vt:lpstr>oadresa</vt:lpstr>
      <vt:lpstr>Stavba!Objednatel</vt:lpstr>
      <vt:lpstr>Stavba!Objekt</vt:lpstr>
      <vt:lpstr>'02 01 Pol'!Oblast_tisku</vt:lpstr>
      <vt:lpstr>'02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PDEP s.r.o.</dc:creator>
  <cp:lastModifiedBy>PDEP s.r.o.</cp:lastModifiedBy>
  <cp:lastPrinted>2019-03-19T12:27:02Z</cp:lastPrinted>
  <dcterms:created xsi:type="dcterms:W3CDTF">2009-04-08T07:15:50Z</dcterms:created>
  <dcterms:modified xsi:type="dcterms:W3CDTF">2024-03-15T14:14:01Z</dcterms:modified>
</cp:coreProperties>
</file>