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osef.hanak\Desktop\KOM\1\"/>
    </mc:Choice>
  </mc:AlternateContent>
  <xr:revisionPtr revIDLastSave="0" documentId="8_{4078F4E5-E07A-4620-B8BB-10A8D2225D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kyny pro vyplnění" sheetId="11" r:id="rId1"/>
    <sheet name="Stavba" sheetId="1" r:id="rId2"/>
    <sheet name="VzorPolozky" sheetId="10" state="hidden" r:id="rId3"/>
    <sheet name="01 01 Pol" sheetId="12" r:id="rId4"/>
  </sheets>
  <externalReferences>
    <externalReference r:id="rId5"/>
  </externalReferences>
  <definedNames>
    <definedName name="CelkemDPHVypocet" localSheetId="1">Stavba!$H$43</definedName>
    <definedName name="CenaCelkem">Stavba!$G$29</definedName>
    <definedName name="CenaCelkemBezDPH">Stavba!$G$28</definedName>
    <definedName name="CenaCelkemVypocet" localSheetId="1">Stavba!$I$43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Stavba!$E$13:$G$13</definedName>
    <definedName name="DPHSni">Stavba!$G$24</definedName>
    <definedName name="DPHZakl">Stavba!$G$26</definedName>
    <definedName name="dpsc" localSheetId="1">Stavba!$D$13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3">'01 01 Pol'!$1:$7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'01 01 Pol'!$A$1:$Y$28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Stavba!$E$7</definedName>
    <definedName name="onazev" localSheetId="1">Stavba!$D$6</definedName>
    <definedName name="opsc" localSheetId="1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Stavba!$F$43</definedName>
    <definedName name="ZakladDPHZakl">Stavba!$G$25</definedName>
    <definedName name="ZakladDPHZaklVypocet" localSheetId="1">Stavba!$G$43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5" i="1" l="1"/>
  <c r="I54" i="1"/>
  <c r="I53" i="1"/>
  <c r="G42" i="1"/>
  <c r="F42" i="1"/>
  <c r="G41" i="1"/>
  <c r="F41" i="1"/>
  <c r="G39" i="1"/>
  <c r="F39" i="1"/>
  <c r="G27" i="12"/>
  <c r="BA21" i="12"/>
  <c r="BA20" i="12"/>
  <c r="BA14" i="12"/>
  <c r="BA13" i="12"/>
  <c r="G8" i="12"/>
  <c r="I8" i="12"/>
  <c r="O8" i="12"/>
  <c r="Q8" i="12"/>
  <c r="G9" i="12"/>
  <c r="M9" i="12" s="1"/>
  <c r="M8" i="12" s="1"/>
  <c r="I9" i="12"/>
  <c r="K9" i="12"/>
  <c r="K8" i="12" s="1"/>
  <c r="O9" i="12"/>
  <c r="Q9" i="12"/>
  <c r="V9" i="12"/>
  <c r="V8" i="12" s="1"/>
  <c r="G12" i="12"/>
  <c r="I12" i="12"/>
  <c r="K12" i="12"/>
  <c r="M12" i="12"/>
  <c r="O12" i="12"/>
  <c r="Q12" i="12"/>
  <c r="V12" i="12"/>
  <c r="G15" i="12"/>
  <c r="O15" i="12"/>
  <c r="G16" i="12"/>
  <c r="M16" i="12" s="1"/>
  <c r="I16" i="12"/>
  <c r="I15" i="12" s="1"/>
  <c r="K16" i="12"/>
  <c r="K15" i="12" s="1"/>
  <c r="O16" i="12"/>
  <c r="Q16" i="12"/>
  <c r="Q15" i="12" s="1"/>
  <c r="V16" i="12"/>
  <c r="V15" i="12" s="1"/>
  <c r="G19" i="12"/>
  <c r="M19" i="12" s="1"/>
  <c r="I19" i="12"/>
  <c r="K19" i="12"/>
  <c r="O19" i="12"/>
  <c r="Q19" i="12"/>
  <c r="V19" i="12"/>
  <c r="K22" i="12"/>
  <c r="V22" i="12"/>
  <c r="G23" i="12"/>
  <c r="G22" i="12" s="1"/>
  <c r="I23" i="12"/>
  <c r="I22" i="12" s="1"/>
  <c r="K23" i="12"/>
  <c r="O23" i="12"/>
  <c r="O22" i="12" s="1"/>
  <c r="Q23" i="12"/>
  <c r="Q22" i="12" s="1"/>
  <c r="V23" i="12"/>
  <c r="AE27" i="12"/>
  <c r="AF27" i="12"/>
  <c r="I20" i="1"/>
  <c r="I19" i="1"/>
  <c r="I18" i="1"/>
  <c r="I17" i="1"/>
  <c r="I16" i="1"/>
  <c r="I56" i="1"/>
  <c r="J55" i="1" s="1"/>
  <c r="F43" i="1"/>
  <c r="G23" i="1" s="1"/>
  <c r="G43" i="1"/>
  <c r="G25" i="1" s="1"/>
  <c r="H43" i="1"/>
  <c r="I42" i="1"/>
  <c r="I41" i="1"/>
  <c r="I39" i="1"/>
  <c r="I43" i="1" s="1"/>
  <c r="J28" i="1"/>
  <c r="J26" i="1"/>
  <c r="G38" i="1"/>
  <c r="F38" i="1"/>
  <c r="J23" i="1"/>
  <c r="J24" i="1"/>
  <c r="J25" i="1"/>
  <c r="J27" i="1"/>
  <c r="E24" i="1"/>
  <c r="G24" i="1"/>
  <c r="E26" i="1"/>
  <c r="G26" i="1"/>
  <c r="J54" i="1" l="1"/>
  <c r="J41" i="1"/>
  <c r="J42" i="1"/>
  <c r="J39" i="1"/>
  <c r="J43" i="1" s="1"/>
  <c r="A27" i="1"/>
  <c r="M15" i="12"/>
  <c r="M23" i="12"/>
  <c r="M22" i="12" s="1"/>
  <c r="I21" i="1"/>
  <c r="J53" i="1"/>
  <c r="J56" i="1" s="1"/>
  <c r="G28" i="1" l="1"/>
  <c r="G27" i="1" s="1"/>
  <c r="G29" i="1" s="1"/>
  <c r="A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Hanák Josef</author>
  </authors>
  <commentList>
    <comment ref="S6" authorId="0" shapeId="0" xr:uid="{9A2B0FD6-9FEF-4E14-9058-BD5C50723E57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57BA6F27-0895-4ECB-9A41-654E46C5505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<sst xmlns="http://schemas.openxmlformats.org/spreadsheetml/2006/main" count="214" uniqueCount="128">
  <si>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</si>
  <si>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</si>
  <si>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</si>
  <si>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</si>
  <si>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</si>
  <si>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</si>
  <si>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</si>
  <si>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</si>
  <si>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</si>
  <si>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</si>
  <si>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</si>
  <si>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</si>
  <si>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</si>
  <si>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</si>
  <si>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</si>
  <si>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</si>
  <si>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</si>
  <si>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</si>
  <si>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</si>
  <si>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</si>
  <si>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</si>
  <si>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</si>
  <si>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</si>
  <si>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</si>
  <si>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</si>
  <si>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</si>
  <si>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</si>
  <si>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</si>
  <si>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</si>
  <si>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</si>
  <si>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</si>
  <si>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</si>
  <si>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</si>
  <si>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</si>
  <si>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</si>
  <si>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</si>
  <si>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</si>
  <si>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</si>
  <si>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</si>
  <si>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</si>
  <si>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IČO:</t>
  </si>
  <si>
    <t>Soupis stavebních prací, dodávek a služeb</t>
  </si>
  <si>
    <t>Zadavatel</t>
  </si>
  <si>
    <t>01</t>
  </si>
  <si>
    <t>Přeskládání zámkové dlažby na chodníku</t>
  </si>
  <si>
    <t>Komunikace přeskládání zámkové dlažby</t>
  </si>
  <si>
    <t>Objekt:</t>
  </si>
  <si>
    <t>Rozpočet:</t>
  </si>
  <si>
    <t>001</t>
  </si>
  <si>
    <t>Tišnov</t>
  </si>
  <si>
    <t>Stavba</t>
  </si>
  <si>
    <t>Stavební objekt</t>
  </si>
  <si>
    <t>Celkem za stavbu</t>
  </si>
  <si>
    <t>CZK</t>
  </si>
  <si>
    <t>#POPS</t>
  </si>
  <si>
    <t>Popis stavby: 001 - Tišnov</t>
  </si>
  <si>
    <t>#POPO</t>
  </si>
  <si>
    <t>Popis objektu: 01 - Komunikace přeskládání zámkové dlažby</t>
  </si>
  <si>
    <t>#POPR</t>
  </si>
  <si>
    <t>Popis rozpočtu: 01 - Přeskládání zámkové dlažby na chodníku</t>
  </si>
  <si>
    <t>Rekapitulace dílů</t>
  </si>
  <si>
    <t>Typ dílu</t>
  </si>
  <si>
    <t>5</t>
  </si>
  <si>
    <t>Komunikace</t>
  </si>
  <si>
    <t>96</t>
  </si>
  <si>
    <t>Bourání konstrukcí</t>
  </si>
  <si>
    <t>99</t>
  </si>
  <si>
    <t>Staveništní přesun hmot</t>
  </si>
  <si>
    <t>VN</t>
  </si>
  <si>
    <t>ON</t>
  </si>
  <si>
    <t>Položkový soupis prací a dodávek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</si>
  <si>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</si>
  <si>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</si>
  <si>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</si>
  <si>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</si>
  <si>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</si>
  <si>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</si>
  <si>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</si>
  <si>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</si>
  <si>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</si>
  <si>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</si>
  <si>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</si>
  <si>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</si>
  <si>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</si>
  <si>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</si>
  <si>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</si>
  <si>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</si>
  <si>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</si>
  <si>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</si>
  <si>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</si>
  <si>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</si>
  <si>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</si>
  <si>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</si>
  <si>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</si>
  <si>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</si>
  <si>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</si>
  <si>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</si>
  <si>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</si>
  <si>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</si>
  <si>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572701111R00</t>
  </si>
  <si>
    <t>Vyspravení výtluků a propadlých míst komunikací kamenivem hrubým drceným</t>
  </si>
  <si>
    <t>m3</t>
  </si>
  <si>
    <t>822-1</t>
  </si>
  <si>
    <t>RTS 26/ I</t>
  </si>
  <si>
    <t>Práce</t>
  </si>
  <si>
    <t>Běžná</t>
  </si>
  <si>
    <t>POL1_</t>
  </si>
  <si>
    <t>a na krajnicích s rozprostřením a zhutněním</t>
  </si>
  <si>
    <t>SPI</t>
  </si>
  <si>
    <t>POP</t>
  </si>
  <si>
    <t>596215021R00</t>
  </si>
  <si>
    <t>Kladení zámkové dlažby do drtě tloušťka dlažby 60 mm, tloušťka lože 40 mm</t>
  </si>
  <si>
    <t>m2</t>
  </si>
  <si>
    <t>s provedením lože z kameniva drceného, s vyplněním spár, s dvojitým hutněním a se smetením přebytečného materiálu na krajnici. S dodáním hmot pro lože a výplň spár.</t>
  </si>
  <si>
    <t>113106231R00</t>
  </si>
  <si>
    <t>Rozebrání vozovek a ploch s jakoukoliv výplní spár   v jakékoliv ploše, ze zámkové dlažky, kladených do lože z kameniva</t>
  </si>
  <si>
    <t>s přemístěním hmot na skládku na vzdálenost do 3 m nebo s naložením na dopravní prostředek</t>
  </si>
  <si>
    <t>979054441R00</t>
  </si>
  <si>
    <t xml:space="preserve">Očištění vybouraných obrubníků, dlaždic dlaždic, desek nebo tvarovek s původním vyplněním spár kamenivem těženým </t>
  </si>
  <si>
    <t>krajníků, desek nebo panelů od spojovacího materiálu s odklizením a uložením očištěných hmot a spojovacího materiálu na skládku na vzdálenost do 10 m</t>
  </si>
  <si>
    <t>998223011R00</t>
  </si>
  <si>
    <t>Přesun hmot pozemních komunikací, kryt dlážděný jakékoliv délky objektu</t>
  </si>
  <si>
    <t>t</t>
  </si>
  <si>
    <t>Přesun hmot</t>
  </si>
  <si>
    <t>POL7_</t>
  </si>
  <si>
    <t>vodorovně do 200 m</t>
  </si>
  <si>
    <t>SUM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</si>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</sst>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20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1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0" fontId="8" fillId="0" borderId="0" xfId="0" applyFont="1" applyAlignment="1">
      <alignment horizontal="left" vertical="center" wrapText="1"/>
    </xf>
    <xf numFmtId="1" fontId="0" fillId="0" borderId="6" xfId="0" applyNumberFormat="1" applyBorder="1" applyAlignment="1">
      <alignment horizontal="right" indent="1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1" fillId="0" borderId="16" xfId="0" applyNumberFormat="1" applyFont="1" applyBorder="1" applyAlignment="1">
      <alignment horizontal="right" vertical="center" indent="1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0" xfId="0" applyFont="1" applyFill="1" applyAlignment="1">
      <alignment horizontal="left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" fontId="0" fillId="0" borderId="1" xfId="0" applyNumberFormat="1" applyBorder="1"/>
    <xf numFmtId="0" fontId="9" fillId="3" borderId="1" xfId="0" applyFont="1" applyFill="1" applyBorder="1" applyAlignment="1">
      <alignment horizontal="left" vertical="center" indent="1"/>
    </xf>
    <xf numFmtId="0" fontId="0" fillId="3" borderId="0" xfId="0" applyFill="1" applyAlignment="1">
      <alignment wrapText="1"/>
    </xf>
    <xf numFmtId="49" fontId="6" fillId="3" borderId="0" xfId="0" applyNumberFormat="1" applyFont="1" applyFill="1" applyAlignment="1">
      <alignment horizontal="left" vertical="center" wrapText="1"/>
    </xf>
    <xf numFmtId="49" fontId="6" fillId="3" borderId="18" xfId="0" applyNumberFormat="1" applyFont="1" applyFill="1" applyBorder="1" applyAlignment="1">
      <alignment horizontal="left" vertic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0" fontId="0" fillId="3" borderId="1" xfId="0" applyFill="1" applyBorder="1" applyAlignment="1">
      <alignment horizontal="left" vertical="center" indent="1"/>
    </xf>
    <xf numFmtId="49" fontId="8" fillId="3" borderId="0" xfId="0" applyNumberFormat="1" applyFont="1" applyFill="1" applyAlignment="1">
      <alignment horizontal="left" vertical="center" wrapText="1"/>
    </xf>
    <xf numFmtId="49" fontId="8" fillId="3" borderId="0" xfId="0" applyNumberFormat="1" applyFont="1" applyFill="1" applyAlignment="1">
      <alignment horizontal="left" vertical="center" wrapText="1"/>
    </xf>
    <xf numFmtId="0" fontId="0" fillId="3" borderId="0" xfId="0" applyFill="1" applyAlignment="1">
      <alignment wrapText="1"/>
    </xf>
    <xf numFmtId="0" fontId="0" fillId="3" borderId="2" xfId="0" applyFill="1" applyBorder="1" applyAlignment="1">
      <alignment wrapText="1"/>
    </xf>
    <xf numFmtId="0" fontId="0" fillId="3" borderId="9" xfId="0" applyFill="1" applyBorder="1" applyAlignment="1">
      <alignment horizontal="left" vertical="center" indent="1"/>
    </xf>
    <xf numFmtId="0" fontId="0" fillId="3" borderId="6" xfId="0" applyFill="1" applyBorder="1" applyAlignment="1">
      <alignment wrapText="1"/>
    </xf>
    <xf numFmtId="49" fontId="8" fillId="3" borderId="6" xfId="0" applyNumberFormat="1" applyFont="1" applyFill="1" applyBorder="1" applyAlignment="1">
      <alignment horizontal="left" vertical="center" wrapText="1"/>
    </xf>
    <xf numFmtId="49" fontId="8" fillId="3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4" borderId="18" xfId="0" applyFont="1" applyFill="1" applyBorder="1" applyAlignment="1" applyProtection="1">
      <alignment horizontal="left" vertical="center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8" fillId="4" borderId="6" xfId="0" applyFont="1" applyFill="1" applyBorder="1" applyAlignment="1" applyProtection="1">
      <alignment horizontal="left" vertical="center" wrapText="1"/>
      <protection locked="0"/>
    </xf>
    <xf numFmtId="0" fontId="8" fillId="4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5" borderId="28" xfId="0" applyNumberFormat="1" applyFont="1" applyFill="1" applyBorder="1" applyAlignment="1">
      <alignment vertical="center"/>
    </xf>
    <xf numFmtId="4" fontId="7" fillId="5" borderId="29" xfId="0" applyNumberFormat="1" applyFont="1" applyFill="1" applyBorder="1" applyAlignment="1">
      <alignment vertical="center" wrapText="1"/>
    </xf>
    <xf numFmtId="4" fontId="10" fillId="5" borderId="30" xfId="0" applyNumberFormat="1" applyFont="1" applyFill="1" applyBorder="1" applyAlignment="1">
      <alignment horizontal="center" vertical="center" wrapText="1" shrinkToFit="1"/>
    </xf>
    <xf numFmtId="4" fontId="7" fillId="5" borderId="28" xfId="0" applyNumberFormat="1" applyFont="1" applyFill="1" applyBorder="1" applyAlignment="1">
      <alignment horizontal="center" vertical="center" wrapText="1" shrinkToFit="1"/>
    </xf>
    <xf numFmtId="4" fontId="7" fillId="5" borderId="30" xfId="0" applyNumberFormat="1" applyFont="1" applyFill="1" applyBorder="1" applyAlignment="1">
      <alignment horizontal="center" vertical="center" wrapText="1" shrinkToFit="1"/>
    </xf>
    <xf numFmtId="3" fontId="7" fillId="5" borderId="30" xfId="0" applyNumberFormat="1" applyFont="1" applyFill="1" applyBorder="1" applyAlignment="1">
      <alignment horizontal="center" vertical="center" wrapText="1"/>
    </xf>
    <xf numFmtId="4" fontId="0" fillId="0" borderId="31" xfId="0" applyNumberFormat="1" applyBorder="1" applyAlignment="1">
      <alignment vertical="center"/>
    </xf>
    <xf numFmtId="4" fontId="0" fillId="0" borderId="32" xfId="0" applyNumberFormat="1" applyBorder="1" applyAlignment="1">
      <alignment vertical="center" wrapText="1"/>
    </xf>
    <xf numFmtId="4" fontId="3" fillId="0" borderId="32" xfId="0" applyNumberFormat="1" applyFont="1" applyBorder="1" applyAlignment="1">
      <alignment horizontal="right" vertical="center" wrapText="1" shrinkToFit="1"/>
    </xf>
    <xf numFmtId="4" fontId="3" fillId="0" borderId="32" xfId="0" applyNumberFormat="1" applyFont="1" applyBorder="1" applyAlignment="1">
      <alignment horizontal="right" vertical="center" shrinkToFit="1"/>
    </xf>
    <xf numFmtId="4" fontId="0" fillId="0" borderId="32" xfId="0" applyNumberFormat="1" applyBorder="1" applyAlignment="1">
      <alignment vertical="center" shrinkToFit="1"/>
    </xf>
    <xf numFmtId="4" fontId="0" fillId="0" borderId="33" xfId="0" applyNumberFormat="1" applyBorder="1" applyAlignment="1">
      <alignment vertical="center" shrinkToFit="1"/>
    </xf>
    <xf numFmtId="3" fontId="0" fillId="0" borderId="33" xfId="0" applyNumberFormat="1" applyBorder="1" applyAlignment="1">
      <alignment vertical="center"/>
    </xf>
    <xf numFmtId="4" fontId="8" fillId="0" borderId="31" xfId="0" applyNumberFormat="1" applyFont="1" applyBorder="1" applyAlignment="1">
      <alignment vertical="center"/>
    </xf>
    <xf numFmtId="4" fontId="8" fillId="0" borderId="32" xfId="0" applyNumberFormat="1" applyFont="1" applyBorder="1" applyAlignment="1">
      <alignment vertical="center" wrapText="1"/>
    </xf>
    <xf numFmtId="4" fontId="8" fillId="0" borderId="32" xfId="0" applyNumberFormat="1" applyFont="1" applyBorder="1" applyAlignment="1">
      <alignment vertical="center" wrapText="1" shrinkToFit="1"/>
    </xf>
    <xf numFmtId="4" fontId="8" fillId="0" borderId="32" xfId="0" applyNumberFormat="1" applyFont="1" applyBorder="1" applyAlignment="1">
      <alignment vertical="center" shrinkToFit="1"/>
    </xf>
    <xf numFmtId="4" fontId="8" fillId="0" borderId="33" xfId="0" applyNumberFormat="1" applyFont="1" applyBorder="1" applyAlignment="1">
      <alignment vertical="center" shrinkToFit="1"/>
    </xf>
    <xf numFmtId="3" fontId="8" fillId="0" borderId="33" xfId="0" applyNumberFormat="1" applyFont="1" applyBorder="1" applyAlignment="1">
      <alignment vertical="center"/>
    </xf>
    <xf numFmtId="4" fontId="0" fillId="0" borderId="31" xfId="0" applyNumberFormat="1" applyBorder="1" applyAlignment="1">
      <alignment horizontal="left" vertical="center"/>
    </xf>
    <xf numFmtId="4" fontId="0" fillId="0" borderId="32" xfId="0" applyNumberFormat="1" applyBorder="1" applyAlignment="1">
      <alignment vertical="center" wrapText="1" shrinkToFit="1"/>
    </xf>
    <xf numFmtId="4" fontId="0" fillId="3" borderId="34" xfId="0" applyNumberFormat="1" applyFill="1" applyBorder="1" applyAlignment="1">
      <alignment vertical="center"/>
    </xf>
    <xf numFmtId="4" fontId="0" fillId="3" borderId="35" xfId="0" applyNumberFormat="1" applyFill="1" applyBorder="1" applyAlignment="1">
      <alignment vertical="center"/>
    </xf>
    <xf numFmtId="4" fontId="15" fillId="3" borderId="35" xfId="0" applyNumberFormat="1" applyFont="1" applyFill="1" applyBorder="1" applyAlignment="1">
      <alignment vertical="center" wrapText="1" shrinkToFit="1"/>
    </xf>
    <xf numFmtId="4" fontId="15" fillId="3" borderId="35" xfId="0" applyNumberFormat="1" applyFont="1" applyFill="1" applyBorder="1" applyAlignment="1">
      <alignment vertical="center" shrinkToFit="1"/>
    </xf>
    <xf numFmtId="4" fontId="0" fillId="3" borderId="36" xfId="0" applyNumberFormat="1" applyFill="1" applyBorder="1" applyAlignment="1">
      <alignment vertical="center" shrinkToFit="1"/>
    </xf>
    <xf numFmtId="3" fontId="0" fillId="3" borderId="36" xfId="0" applyNumberFormat="1" applyFill="1" applyBorder="1" applyAlignment="1">
      <alignment vertical="center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wrapText="1"/>
    </xf>
    <xf numFmtId="0" fontId="0" fillId="3" borderId="7" xfId="0" applyFill="1" applyBorder="1" applyAlignment="1">
      <alignment horizontal="left" vertical="center" wrapText="1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 applyAlignment="1">
      <alignment wrapText="1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5" borderId="28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16" fillId="5" borderId="30" xfId="0" applyFont="1" applyFill="1" applyBorder="1" applyAlignment="1">
      <alignment horizontal="center" vertical="center" wrapText="1"/>
    </xf>
    <xf numFmtId="49" fontId="7" fillId="0" borderId="31" xfId="0" applyNumberFormat="1" applyFont="1" applyBorder="1" applyAlignment="1">
      <alignment vertical="center"/>
    </xf>
    <xf numFmtId="49" fontId="7" fillId="0" borderId="31" xfId="0" applyNumberFormat="1" applyFont="1" applyBorder="1" applyAlignment="1">
      <alignment vertical="center" wrapText="1"/>
    </xf>
    <xf numFmtId="49" fontId="7" fillId="0" borderId="32" xfId="0" applyNumberFormat="1" applyFont="1" applyBorder="1" applyAlignment="1">
      <alignment vertical="center" wrapText="1"/>
    </xf>
    <xf numFmtId="0" fontId="7" fillId="3" borderId="34" xfId="0" applyFont="1" applyFill="1" applyBorder="1" applyAlignment="1">
      <alignment vertical="center"/>
    </xf>
    <xf numFmtId="0" fontId="7" fillId="3" borderId="34" xfId="0" applyFont="1" applyFill="1" applyBorder="1" applyAlignment="1">
      <alignment vertical="center" wrapText="1"/>
    </xf>
    <xf numFmtId="0" fontId="7" fillId="3" borderId="35" xfId="0" applyFont="1" applyFill="1" applyBorder="1" applyAlignment="1">
      <alignment vertical="center" wrapText="1"/>
    </xf>
    <xf numFmtId="164" fontId="7" fillId="0" borderId="33" xfId="0" applyNumberFormat="1" applyFont="1" applyBorder="1" applyAlignment="1">
      <alignment vertical="center"/>
    </xf>
    <xf numFmtId="164" fontId="7" fillId="3" borderId="36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3" borderId="36" xfId="0" applyNumberFormat="1" applyFont="1" applyFill="1" applyBorder="1" applyAlignment="1">
      <alignment horizontal="center" vertical="center"/>
    </xf>
    <xf numFmtId="4" fontId="7" fillId="3" borderId="36" xfId="0" applyNumberFormat="1" applyFont="1" applyFill="1" applyBorder="1" applyAlignment="1">
      <alignment vertical="center"/>
    </xf>
    <xf numFmtId="49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21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0" borderId="12" xfId="0" applyNumberFormat="1" applyBorder="1" applyAlignment="1">
      <alignment vertical="center"/>
    </xf>
    <xf numFmtId="0" fontId="0" fillId="3" borderId="21" xfId="0" applyFon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49" fontId="0" fillId="3" borderId="12" xfId="0" applyNumberForma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22" xfId="0" applyFill="1" applyBorder="1" applyAlignment="1">
      <alignment vertical="center"/>
    </xf>
    <xf numFmtId="0" fontId="0" fillId="5" borderId="15" xfId="0" applyFill="1" applyBorder="1"/>
    <xf numFmtId="0" fontId="0" fillId="5" borderId="21" xfId="0" applyFill="1" applyBorder="1"/>
    <xf numFmtId="0" fontId="0" fillId="5" borderId="21" xfId="0" applyFill="1" applyBorder="1" applyAlignment="1">
      <alignment horizontal="center"/>
    </xf>
    <xf numFmtId="49" fontId="0" fillId="5" borderId="21" xfId="0" applyNumberFormat="1" applyFill="1" applyBorder="1"/>
    <xf numFmtId="0" fontId="0" fillId="5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horizontal="center" vertical="top"/>
    </xf>
    <xf numFmtId="0" fontId="8" fillId="3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8" fillId="3" borderId="0" xfId="0" applyNumberFormat="1" applyFont="1" applyFill="1" applyBorder="1" applyAlignment="1">
      <alignment vertical="top" shrinkToFit="1"/>
    </xf>
    <xf numFmtId="0" fontId="8" fillId="3" borderId="27" xfId="0" applyFont="1" applyFill="1" applyBorder="1" applyAlignment="1">
      <alignment vertical="top"/>
    </xf>
    <xf numFmtId="49" fontId="8" fillId="3" borderId="18" xfId="0" applyNumberFormat="1" applyFont="1" applyFill="1" applyBorder="1" applyAlignment="1">
      <alignment vertical="top"/>
    </xf>
    <xf numFmtId="0" fontId="8" fillId="3" borderId="18" xfId="0" applyFont="1" applyFill="1" applyBorder="1" applyAlignment="1">
      <alignment horizontal="center" vertical="top" shrinkToFit="1"/>
    </xf>
    <xf numFmtId="165" fontId="8" fillId="3" borderId="18" xfId="0" applyNumberFormat="1" applyFont="1" applyFill="1" applyBorder="1" applyAlignment="1">
      <alignment vertical="top" shrinkToFit="1"/>
    </xf>
    <xf numFmtId="4" fontId="8" fillId="3" borderId="18" xfId="0" applyNumberFormat="1" applyFont="1" applyFill="1" applyBorder="1" applyAlignment="1">
      <alignment vertical="top" shrinkToFit="1"/>
    </xf>
    <xf numFmtId="4" fontId="8" fillId="3" borderId="37" xfId="0" applyNumberFormat="1" applyFont="1" applyFill="1" applyBorder="1" applyAlignment="1">
      <alignment vertical="top" shrinkToFit="1"/>
    </xf>
    <xf numFmtId="4" fontId="8" fillId="3" borderId="22" xfId="0" applyNumberFormat="1" applyFont="1" applyFill="1" applyBorder="1" applyAlignment="1">
      <alignment vertical="top" shrinkToFit="1"/>
    </xf>
    <xf numFmtId="0" fontId="17" fillId="0" borderId="38" xfId="0" applyFont="1" applyBorder="1" applyAlignment="1">
      <alignment vertical="top"/>
    </xf>
    <xf numFmtId="49" fontId="17" fillId="0" borderId="39" xfId="0" applyNumberFormat="1" applyFont="1" applyBorder="1" applyAlignment="1">
      <alignment vertical="top"/>
    </xf>
    <xf numFmtId="0" fontId="17" fillId="0" borderId="39" xfId="0" applyFont="1" applyBorder="1" applyAlignment="1">
      <alignment horizontal="center" vertical="top" shrinkToFit="1"/>
    </xf>
    <xf numFmtId="165" fontId="17" fillId="0" borderId="39" xfId="0" applyNumberFormat="1" applyFont="1" applyBorder="1" applyAlignment="1">
      <alignment vertical="top" shrinkToFit="1"/>
    </xf>
    <xf numFmtId="4" fontId="17" fillId="4" borderId="39" xfId="0" applyNumberFormat="1" applyFont="1" applyFill="1" applyBorder="1" applyAlignment="1" applyProtection="1">
      <alignment vertical="top" shrinkToFit="1"/>
      <protection locked="0"/>
    </xf>
    <xf numFmtId="4" fontId="17" fillId="0" borderId="39" xfId="0" applyNumberFormat="1" applyFont="1" applyBorder="1" applyAlignment="1">
      <alignment vertical="top" shrinkToFit="1"/>
    </xf>
    <xf numFmtId="4" fontId="17" fillId="0" borderId="40" xfId="0" applyNumberFormat="1" applyFont="1" applyBorder="1" applyAlignment="1">
      <alignment vertical="top" shrinkToFit="1"/>
    </xf>
    <xf numFmtId="0" fontId="17" fillId="0" borderId="18" xfId="0" applyNumberFormat="1" applyFont="1" applyBorder="1" applyAlignment="1">
      <alignment vertical="top" wrapText="1"/>
    </xf>
    <xf numFmtId="0" fontId="18" fillId="0" borderId="0" xfId="0" applyNumberFormat="1" applyFont="1" applyBorder="1" applyAlignment="1">
      <alignment vertical="top" wrapText="1"/>
    </xf>
    <xf numFmtId="0" fontId="19" fillId="0" borderId="0" xfId="0" applyNumberFormat="1" applyFont="1" applyAlignment="1">
      <alignment wrapText="1"/>
    </xf>
    <xf numFmtId="49" fontId="8" fillId="3" borderId="18" xfId="0" applyNumberFormat="1" applyFont="1" applyFill="1" applyBorder="1" applyAlignment="1">
      <alignment horizontal="left" vertical="top" wrapText="1"/>
    </xf>
    <xf numFmtId="49" fontId="17" fillId="0" borderId="39" xfId="0" applyNumberFormat="1" applyFont="1" applyBorder="1" applyAlignment="1">
      <alignment horizontal="left" vertical="top" wrapText="1"/>
    </xf>
    <xf numFmtId="0" fontId="17" fillId="0" borderId="18" xfId="0" applyNumberFormat="1" applyFont="1" applyBorder="1" applyAlignment="1">
      <alignment horizontal="left" vertical="top" wrapText="1"/>
    </xf>
    <xf numFmtId="0" fontId="18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BUILDpowerS/Templates/Rozpocty/Sablona.xls" TargetMode="External"/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G2"/>
  <sheetViews>
    <sheetView tabSelected="1" workbookViewId="0">
      <selection activeCell="A2" sqref="A2:G2"/>
    </sheetView>
  </sheetViews>
  <sheetFormatPr defaultRowHeight="12.75" x14ac:dyDescent="0.2"/>
  <sheetData>
    <row r="1" spans="1:7" x14ac:dyDescent="0.2">
      <c r="A1" s="21" t="s">
        <v>38</v>
      </c>
    </row>
    <row r="2" spans="1:7" ht="57.75" customHeight="1" x14ac:dyDescent="0.2">
      <c r="A2" s="106" t="s">
        <v>39</v>
      </c>
      <c r="B2" s="106"/>
      <c r="C2" s="106"/>
      <c r="D2" s="106"/>
      <c r="E2" s="106"/>
      <c r="F2" s="106"/>
      <c r="G2" s="106"/>
    </row>
  </sheetData>
  <sheetProtection algorithmName="SHA-512" hashValue="jwla4VGmh6h4hO/XLyi5r9JKvFGgrj6Aw0REHLyFphYvGj/rOQdmquJ8nArhGZVZAAU9yfhWLg2aVfAUDpdptQ==" saltValue="c8a10BfHy2/SPEz+oC3nMA==" spinCount="100000" sheet="1" formatRows="0"/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59"/>
  <sheetViews>
    <sheetView showGridLines="0" topLeftCell="B23" zoomScaleNormal="100" zoomScaleSheetLayoutView="75" workbookViewId="0">
      <selection activeCell="A29" sqref="A29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36</v>
      </c>
      <c r="B1" s="76" t="s">
        <v>41</v>
      </c>
      <c r="C1" s="77"/>
      <c r="D1" s="77"/>
      <c r="E1" s="77"/>
      <c r="F1" s="77"/>
      <c r="G1" s="77"/>
      <c r="H1" s="77"/>
      <c r="I1" s="77"/>
      <c r="J1" s="78"/>
    </row>
    <row r="2" spans="1:15" ht="36" customHeight="1" x14ac:dyDescent="0.2">
      <c r="A2" s="2"/>
      <c r="B2" s="112" t="s">
        <v>22</v>
      </c>
      <c r="C2" s="113"/>
      <c r="D2" s="114" t="s">
        <v>48</v>
      </c>
      <c r="E2" s="115" t="s">
        <v>49</v>
      </c>
      <c r="F2" s="116"/>
      <c r="G2" s="116"/>
      <c r="H2" s="116"/>
      <c r="I2" s="116"/>
      <c r="J2" s="117"/>
      <c r="O2" s="1"/>
    </row>
    <row r="3" spans="1:15" ht="27" customHeight="1" x14ac:dyDescent="0.2">
      <c r="A3" s="2"/>
      <c r="B3" s="118" t="s">
        <v>46</v>
      </c>
      <c r="C3" s="113"/>
      <c r="D3" s="119" t="s">
        <v>43</v>
      </c>
      <c r="E3" s="120" t="s">
        <v>45</v>
      </c>
      <c r="F3" s="121"/>
      <c r="G3" s="121"/>
      <c r="H3" s="121"/>
      <c r="I3" s="121"/>
      <c r="J3" s="122"/>
    </row>
    <row r="4" spans="1:15" ht="23.25" customHeight="1" x14ac:dyDescent="0.2">
      <c r="A4" s="111">
        <v>269</v>
      </c>
      <c r="B4" s="123" t="s">
        <v>47</v>
      </c>
      <c r="C4" s="124"/>
      <c r="D4" s="125" t="s">
        <v>43</v>
      </c>
      <c r="E4" s="126" t="s">
        <v>44</v>
      </c>
      <c r="F4" s="127"/>
      <c r="G4" s="127"/>
      <c r="H4" s="127"/>
      <c r="I4" s="127"/>
      <c r="J4" s="128"/>
    </row>
    <row r="5" spans="1:15" ht="24" customHeight="1" x14ac:dyDescent="0.2">
      <c r="A5" s="2"/>
      <c r="B5" s="31" t="s">
        <v>42</v>
      </c>
      <c r="D5" s="91"/>
      <c r="E5" s="92"/>
      <c r="F5" s="92"/>
      <c r="G5" s="92"/>
      <c r="H5" s="18" t="s">
        <v>40</v>
      </c>
      <c r="I5" s="22"/>
      <c r="J5" s="8"/>
    </row>
    <row r="6" spans="1:15" ht="15.75" customHeight="1" x14ac:dyDescent="0.2">
      <c r="A6" s="2"/>
      <c r="B6" s="28"/>
      <c r="C6" s="55"/>
      <c r="D6" s="85"/>
      <c r="E6" s="93"/>
      <c r="F6" s="93"/>
      <c r="G6" s="93"/>
      <c r="H6" s="18" t="s">
        <v>34</v>
      </c>
      <c r="I6" s="22"/>
      <c r="J6" s="8"/>
    </row>
    <row r="7" spans="1:15" ht="15.75" customHeight="1" x14ac:dyDescent="0.2">
      <c r="A7" s="2"/>
      <c r="B7" s="29"/>
      <c r="C7" s="56"/>
      <c r="D7" s="53"/>
      <c r="E7" s="94"/>
      <c r="F7" s="95"/>
      <c r="G7" s="95"/>
      <c r="H7" s="24"/>
      <c r="I7" s="23"/>
      <c r="J7" s="34"/>
    </row>
    <row r="8" spans="1:15" ht="24" hidden="1" customHeight="1" x14ac:dyDescent="0.2">
      <c r="A8" s="2"/>
      <c r="B8" s="31" t="s">
        <v>20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34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19</v>
      </c>
      <c r="D11" s="129"/>
      <c r="E11" s="129"/>
      <c r="F11" s="129"/>
      <c r="G11" s="129"/>
      <c r="H11" s="18" t="s">
        <v>40</v>
      </c>
      <c r="I11" s="134"/>
      <c r="J11" s="8"/>
    </row>
    <row r="12" spans="1:15" ht="15.75" customHeight="1" x14ac:dyDescent="0.2">
      <c r="A12" s="2"/>
      <c r="B12" s="28"/>
      <c r="C12" s="55"/>
      <c r="D12" s="130"/>
      <c r="E12" s="130"/>
      <c r="F12" s="130"/>
      <c r="G12" s="130"/>
      <c r="H12" s="18" t="s">
        <v>34</v>
      </c>
      <c r="I12" s="134"/>
      <c r="J12" s="8"/>
    </row>
    <row r="13" spans="1:15" ht="15.75" customHeight="1" x14ac:dyDescent="0.2">
      <c r="A13" s="2"/>
      <c r="B13" s="29"/>
      <c r="C13" s="56"/>
      <c r="D13" s="133"/>
      <c r="E13" s="131"/>
      <c r="F13" s="132"/>
      <c r="G13" s="132"/>
      <c r="H13" s="19"/>
      <c r="I13" s="23"/>
      <c r="J13" s="34"/>
    </row>
    <row r="14" spans="1:15" ht="24" customHeight="1" x14ac:dyDescent="0.2">
      <c r="A14" s="2"/>
      <c r="B14" s="43" t="s">
        <v>21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32</v>
      </c>
      <c r="C15" s="61"/>
      <c r="D15" s="54"/>
      <c r="E15" s="86"/>
      <c r="F15" s="86"/>
      <c r="G15" s="87"/>
      <c r="H15" s="87"/>
      <c r="I15" s="87" t="s">
        <v>29</v>
      </c>
      <c r="J15" s="88"/>
    </row>
    <row r="16" spans="1:15" ht="23.25" customHeight="1" x14ac:dyDescent="0.2">
      <c r="A16" s="199" t="s">
        <v>24</v>
      </c>
      <c r="B16" s="38" t="s">
        <v>24</v>
      </c>
      <c r="C16" s="62"/>
      <c r="D16" s="63"/>
      <c r="E16" s="82"/>
      <c r="F16" s="83"/>
      <c r="G16" s="82"/>
      <c r="H16" s="83"/>
      <c r="I16" s="82">
        <f>SUMIF(F53:F55,A16,I53:I55)+SUMIF(F53:F55,"PSU",I53:I55)</f>
        <v>0</v>
      </c>
      <c r="J16" s="84"/>
    </row>
    <row r="17" spans="1:10" ht="23.25" customHeight="1" x14ac:dyDescent="0.2">
      <c r="A17" s="199" t="s">
        <v>25</v>
      </c>
      <c r="B17" s="38" t="s">
        <v>25</v>
      </c>
      <c r="C17" s="62"/>
      <c r="D17" s="63"/>
      <c r="E17" s="82"/>
      <c r="F17" s="83"/>
      <c r="G17" s="82"/>
      <c r="H17" s="83"/>
      <c r="I17" s="82">
        <f>SUMIF(F53:F55,A17,I53:I55)</f>
        <v>0</v>
      </c>
      <c r="J17" s="84"/>
    </row>
    <row r="18" spans="1:10" ht="23.25" customHeight="1" x14ac:dyDescent="0.2">
      <c r="A18" s="199" t="s">
        <v>26</v>
      </c>
      <c r="B18" s="38" t="s">
        <v>26</v>
      </c>
      <c r="C18" s="62"/>
      <c r="D18" s="63"/>
      <c r="E18" s="82"/>
      <c r="F18" s="83"/>
      <c r="G18" s="82"/>
      <c r="H18" s="83"/>
      <c r="I18" s="82">
        <f>SUMIF(F53:F55,A18,I53:I55)</f>
        <v>0</v>
      </c>
      <c r="J18" s="84"/>
    </row>
    <row r="19" spans="1:10" ht="23.25" customHeight="1" x14ac:dyDescent="0.2">
      <c r="A19" s="199" t="s">
        <v>68</v>
      </c>
      <c r="B19" s="38" t="s">
        <v>27</v>
      </c>
      <c r="C19" s="62"/>
      <c r="D19" s="63"/>
      <c r="E19" s="82"/>
      <c r="F19" s="83"/>
      <c r="G19" s="82"/>
      <c r="H19" s="83"/>
      <c r="I19" s="82">
        <f>SUMIF(F53:F55,A19,I53:I55)</f>
        <v>0</v>
      </c>
      <c r="J19" s="84"/>
    </row>
    <row r="20" spans="1:10" ht="23.25" customHeight="1" x14ac:dyDescent="0.2">
      <c r="A20" s="199" t="s">
        <v>69</v>
      </c>
      <c r="B20" s="38" t="s">
        <v>28</v>
      </c>
      <c r="C20" s="62"/>
      <c r="D20" s="63"/>
      <c r="E20" s="82"/>
      <c r="F20" s="83"/>
      <c r="G20" s="82"/>
      <c r="H20" s="83"/>
      <c r="I20" s="82">
        <f>SUMIF(F53:F55,A20,I53:I55)</f>
        <v>0</v>
      </c>
      <c r="J20" s="84"/>
    </row>
    <row r="21" spans="1:10" ht="23.25" customHeight="1" x14ac:dyDescent="0.2">
      <c r="A21" s="2"/>
      <c r="B21" s="48" t="s">
        <v>29</v>
      </c>
      <c r="C21" s="64"/>
      <c r="D21" s="65"/>
      <c r="E21" s="89"/>
      <c r="F21" s="90"/>
      <c r="G21" s="89"/>
      <c r="H21" s="90"/>
      <c r="I21" s="89">
        <f>SUM(I16:J20)</f>
        <v>0</v>
      </c>
      <c r="J21" s="101"/>
    </row>
    <row r="22" spans="1:10" ht="33" customHeight="1" x14ac:dyDescent="0.2">
      <c r="A22" s="2"/>
      <c r="B22" s="42" t="s">
        <v>33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12</v>
      </c>
      <c r="C23" s="62"/>
      <c r="D23" s="63"/>
      <c r="E23" s="67">
        <v>12</v>
      </c>
      <c r="F23" s="39" t="s">
        <v>0</v>
      </c>
      <c r="G23" s="99">
        <f>ZakladDPHSniVypocet</f>
        <v>0</v>
      </c>
      <c r="H23" s="100"/>
      <c r="I23" s="100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13</v>
      </c>
      <c r="C24" s="62"/>
      <c r="D24" s="63"/>
      <c r="E24" s="67">
        <f>SazbaDPH1</f>
        <v>12</v>
      </c>
      <c r="F24" s="39" t="s">
        <v>0</v>
      </c>
      <c r="G24" s="97">
        <f>I23*E23/100</f>
        <v>0</v>
      </c>
      <c r="H24" s="98"/>
      <c r="I24" s="98"/>
      <c r="J24" s="40" t="str">
        <f t="shared" si="0"/>
        <v>CZK</v>
      </c>
    </row>
    <row r="25" spans="1:10" ht="23.25" customHeight="1" x14ac:dyDescent="0.2">
      <c r="A25" s="2"/>
      <c r="B25" s="38" t="s">
        <v>14</v>
      </c>
      <c r="C25" s="62"/>
      <c r="D25" s="63"/>
      <c r="E25" s="67">
        <v>21</v>
      </c>
      <c r="F25" s="39" t="s">
        <v>0</v>
      </c>
      <c r="G25" s="99">
        <f>ZakladDPHZaklVypocet</f>
        <v>0</v>
      </c>
      <c r="H25" s="100"/>
      <c r="I25" s="100"/>
      <c r="J25" s="40" t="str">
        <f t="shared" si="0"/>
        <v>CZK</v>
      </c>
    </row>
    <row r="26" spans="1:10" ht="23.25" hidden="1" customHeight="1" x14ac:dyDescent="0.2">
      <c r="A26" s="2"/>
      <c r="B26" s="32" t="s">
        <v>15</v>
      </c>
      <c r="C26" s="68"/>
      <c r="D26" s="54"/>
      <c r="E26" s="69">
        <f>SazbaDPH2</f>
        <v>21</v>
      </c>
      <c r="F26" s="30" t="s">
        <v>0</v>
      </c>
      <c r="G26" s="79">
        <f>I25*E25/100</f>
        <v>0</v>
      </c>
      <c r="H26" s="80"/>
      <c r="I26" s="80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4</v>
      </c>
      <c r="C27" s="70"/>
      <c r="D27" s="71"/>
      <c r="E27" s="70"/>
      <c r="F27" s="16"/>
      <c r="G27" s="81">
        <f>CenaCelkemBezDPH-(ZakladDPHSni+ZakladDPHZakl)</f>
        <v>0</v>
      </c>
      <c r="H27" s="81"/>
      <c r="I27" s="81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68" t="s">
        <v>23</v>
      </c>
      <c r="C28" s="169"/>
      <c r="D28" s="169"/>
      <c r="E28" s="170"/>
      <c r="F28" s="171"/>
      <c r="G28" s="172">
        <f>A27</f>
        <v>0</v>
      </c>
      <c r="H28" s="172"/>
      <c r="I28" s="172"/>
      <c r="J28" s="173" t="str">
        <f t="shared" si="0"/>
        <v>CZK</v>
      </c>
    </row>
    <row r="29" spans="1:10" ht="27.75" hidden="1" customHeight="1" thickBot="1" x14ac:dyDescent="0.25">
      <c r="A29" s="2"/>
      <c r="B29" s="168" t="s">
        <v>35</v>
      </c>
      <c r="C29" s="174"/>
      <c r="D29" s="174"/>
      <c r="E29" s="174"/>
      <c r="F29" s="175"/>
      <c r="G29" s="176">
        <f>ZakladDPHSni+DPHSni+ZakladDPHZakl+DPHZakl+Zaokrouhleni</f>
        <v>0</v>
      </c>
      <c r="H29" s="176"/>
      <c r="I29" s="176"/>
      <c r="J29" s="177" t="s">
        <v>53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11</v>
      </c>
      <c r="D32" s="73"/>
      <c r="E32" s="73"/>
      <c r="F32" s="15" t="s">
        <v>10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102"/>
      <c r="E34" s="103"/>
      <c r="G34" s="104"/>
      <c r="H34" s="105"/>
      <c r="I34" s="105"/>
      <c r="J34" s="25"/>
    </row>
    <row r="35" spans="1:10" ht="12.75" customHeight="1" x14ac:dyDescent="0.2">
      <c r="A35" s="2"/>
      <c r="B35" s="2"/>
      <c r="D35" s="96" t="s">
        <v>2</v>
      </c>
      <c r="E35" s="96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137" t="s">
        <v>16</v>
      </c>
      <c r="C37" s="138"/>
      <c r="D37" s="138"/>
      <c r="E37" s="138"/>
      <c r="F37" s="139"/>
      <c r="G37" s="139"/>
      <c r="H37" s="139"/>
      <c r="I37" s="139"/>
      <c r="J37" s="140"/>
    </row>
    <row r="38" spans="1:10" ht="25.5" hidden="1" customHeight="1" x14ac:dyDescent="0.2">
      <c r="A38" s="136" t="s">
        <v>37</v>
      </c>
      <c r="B38" s="141" t="s">
        <v>17</v>
      </c>
      <c r="C38" s="142" t="s">
        <v>5</v>
      </c>
      <c r="D38" s="142"/>
      <c r="E38" s="142"/>
      <c r="F38" s="143" t="str">
        <f>B23</f>
        <v>Základ pro sníženou DPH</v>
      </c>
      <c r="G38" s="143" t="str">
        <f>B25</f>
        <v>Základ pro základní DPH</v>
      </c>
      <c r="H38" s="144" t="s">
        <v>18</v>
      </c>
      <c r="I38" s="145" t="s">
        <v>1</v>
      </c>
      <c r="J38" s="146" t="s">
        <v>0</v>
      </c>
    </row>
    <row r="39" spans="1:10" ht="25.5" hidden="1" customHeight="1" x14ac:dyDescent="0.2">
      <c r="A39" s="136">
        <v>1</v>
      </c>
      <c r="B39" s="147" t="s">
        <v>50</v>
      </c>
      <c r="C39" s="148"/>
      <c r="D39" s="148"/>
      <c r="E39" s="148"/>
      <c r="F39" s="149">
        <f>'01 01 Pol'!AE27</f>
        <v>0</v>
      </c>
      <c r="G39" s="150">
        <f>'01 01 Pol'!AF27</f>
        <v>0</v>
      </c>
      <c r="H39" s="151"/>
      <c r="I39" s="152">
        <f>F39+G39+H39</f>
        <v>0</v>
      </c>
      <c r="J39" s="153" t="str">
        <f>IF(_xlfn.SINGLE(CenaCelkemVypocet)=0,"",I39/_xlfn.SINGLE(CenaCelkemVypocet)*100)</f>
        <v/>
      </c>
    </row>
    <row r="40" spans="1:10" ht="25.5" hidden="1" customHeight="1" x14ac:dyDescent="0.2">
      <c r="A40" s="136">
        <v>2</v>
      </c>
      <c r="B40" s="154"/>
      <c r="C40" s="155" t="s">
        <v>51</v>
      </c>
      <c r="D40" s="155"/>
      <c r="E40" s="155"/>
      <c r="F40" s="156"/>
      <c r="G40" s="157"/>
      <c r="H40" s="157"/>
      <c r="I40" s="158"/>
      <c r="J40" s="159"/>
    </row>
    <row r="41" spans="1:10" ht="25.5" hidden="1" customHeight="1" x14ac:dyDescent="0.2">
      <c r="A41" s="136">
        <v>2</v>
      </c>
      <c r="B41" s="154" t="s">
        <v>43</v>
      </c>
      <c r="C41" s="155" t="s">
        <v>45</v>
      </c>
      <c r="D41" s="155"/>
      <c r="E41" s="155"/>
      <c r="F41" s="156">
        <f>'01 01 Pol'!AE27</f>
        <v>0</v>
      </c>
      <c r="G41" s="157">
        <f>'01 01 Pol'!AF27</f>
        <v>0</v>
      </c>
      <c r="H41" s="157"/>
      <c r="I41" s="158">
        <f>F41+G41+H41</f>
        <v>0</v>
      </c>
      <c r="J41" s="159" t="str">
        <f>IF(_xlfn.SINGLE(CenaCelkemVypocet)=0,"",I41/_xlfn.SINGLE(CenaCelkemVypocet)*100)</f>
        <v/>
      </c>
    </row>
    <row r="42" spans="1:10" ht="25.5" hidden="1" customHeight="1" x14ac:dyDescent="0.2">
      <c r="A42" s="136">
        <v>3</v>
      </c>
      <c r="B42" s="160" t="s">
        <v>43</v>
      </c>
      <c r="C42" s="148" t="s">
        <v>44</v>
      </c>
      <c r="D42" s="148"/>
      <c r="E42" s="148"/>
      <c r="F42" s="161">
        <f>'01 01 Pol'!AE27</f>
        <v>0</v>
      </c>
      <c r="G42" s="151">
        <f>'01 01 Pol'!AF27</f>
        <v>0</v>
      </c>
      <c r="H42" s="151"/>
      <c r="I42" s="152">
        <f>F42+G42+H42</f>
        <v>0</v>
      </c>
      <c r="J42" s="153" t="str">
        <f>IF(_xlfn.SINGLE(CenaCelkemVypocet)=0,"",I42/_xlfn.SINGLE(CenaCelkemVypocet)*100)</f>
        <v/>
      </c>
    </row>
    <row r="43" spans="1:10" ht="25.5" hidden="1" customHeight="1" x14ac:dyDescent="0.2">
      <c r="A43" s="136"/>
      <c r="B43" s="162" t="s">
        <v>52</v>
      </c>
      <c r="C43" s="163"/>
      <c r="D43" s="163"/>
      <c r="E43" s="163"/>
      <c r="F43" s="164">
        <f>SUMIF(A39:A42,"=1",F39:F42)</f>
        <v>0</v>
      </c>
      <c r="G43" s="165">
        <f>SUMIF(A39:A42,"=1",G39:G42)</f>
        <v>0</v>
      </c>
      <c r="H43" s="165">
        <f>SUMIF(A39:A42,"=1",H39:H42)</f>
        <v>0</v>
      </c>
      <c r="I43" s="166">
        <f>SUMIF(A39:A42,"=1",I39:I42)</f>
        <v>0</v>
      </c>
      <c r="J43" s="167">
        <f>SUMIF(A39:A42,"=1",J39:J42)</f>
        <v>0</v>
      </c>
    </row>
    <row r="45" spans="1:10" x14ac:dyDescent="0.2">
      <c r="A45" t="s">
        <v>54</v>
      </c>
      <c r="B45" t="s">
        <v>55</v>
      </c>
    </row>
    <row r="46" spans="1:10" x14ac:dyDescent="0.2">
      <c r="A46" t="s">
        <v>56</v>
      </c>
      <c r="B46" t="s">
        <v>57</v>
      </c>
    </row>
    <row r="47" spans="1:10" x14ac:dyDescent="0.2">
      <c r="A47" t="s">
        <v>58</v>
      </c>
      <c r="B47" t="s">
        <v>59</v>
      </c>
    </row>
    <row r="50" spans="1:10" ht="15.75" x14ac:dyDescent="0.25">
      <c r="B50" s="178" t="s">
        <v>60</v>
      </c>
    </row>
    <row r="52" spans="1:10" ht="25.5" customHeight="1" x14ac:dyDescent="0.2">
      <c r="A52" s="180"/>
      <c r="B52" s="183" t="s">
        <v>17</v>
      </c>
      <c r="C52" s="183" t="s">
        <v>5</v>
      </c>
      <c r="D52" s="184"/>
      <c r="E52" s="184"/>
      <c r="F52" s="185" t="s">
        <v>61</v>
      </c>
      <c r="G52" s="185"/>
      <c r="H52" s="185"/>
      <c r="I52" s="185" t="s">
        <v>29</v>
      </c>
      <c r="J52" s="185" t="s">
        <v>0</v>
      </c>
    </row>
    <row r="53" spans="1:10" ht="36.75" customHeight="1" x14ac:dyDescent="0.2">
      <c r="A53" s="181"/>
      <c r="B53" s="186" t="s">
        <v>62</v>
      </c>
      <c r="C53" s="187" t="s">
        <v>63</v>
      </c>
      <c r="D53" s="188"/>
      <c r="E53" s="188"/>
      <c r="F53" s="195" t="s">
        <v>24</v>
      </c>
      <c r="G53" s="196"/>
      <c r="H53" s="196"/>
      <c r="I53" s="196">
        <f>'01 01 Pol'!G8</f>
        <v>0</v>
      </c>
      <c r="J53" s="192" t="str">
        <f>IF(I56=0,"",I53/I56*100)</f>
        <v/>
      </c>
    </row>
    <row r="54" spans="1:10" ht="36.75" customHeight="1" x14ac:dyDescent="0.2">
      <c r="A54" s="181"/>
      <c r="B54" s="186" t="s">
        <v>64</v>
      </c>
      <c r="C54" s="187" t="s">
        <v>65</v>
      </c>
      <c r="D54" s="188"/>
      <c r="E54" s="188"/>
      <c r="F54" s="195" t="s">
        <v>24</v>
      </c>
      <c r="G54" s="196"/>
      <c r="H54" s="196"/>
      <c r="I54" s="196">
        <f>'01 01 Pol'!G15</f>
        <v>0</v>
      </c>
      <c r="J54" s="192" t="str">
        <f>IF(I56=0,"",I54/I56*100)</f>
        <v/>
      </c>
    </row>
    <row r="55" spans="1:10" ht="36.75" customHeight="1" x14ac:dyDescent="0.2">
      <c r="A55" s="181"/>
      <c r="B55" s="186" t="s">
        <v>66</v>
      </c>
      <c r="C55" s="187" t="s">
        <v>67</v>
      </c>
      <c r="D55" s="188"/>
      <c r="E55" s="188"/>
      <c r="F55" s="195" t="s">
        <v>24</v>
      </c>
      <c r="G55" s="196"/>
      <c r="H55" s="196"/>
      <c r="I55" s="196">
        <f>'01 01 Pol'!G22</f>
        <v>0</v>
      </c>
      <c r="J55" s="192" t="str">
        <f>IF(I56=0,"",I55/I56*100)</f>
        <v/>
      </c>
    </row>
    <row r="56" spans="1:10" ht="25.5" customHeight="1" x14ac:dyDescent="0.2">
      <c r="A56" s="182"/>
      <c r="B56" s="189" t="s">
        <v>1</v>
      </c>
      <c r="C56" s="190"/>
      <c r="D56" s="191"/>
      <c r="E56" s="191"/>
      <c r="F56" s="197"/>
      <c r="G56" s="198"/>
      <c r="H56" s="198"/>
      <c r="I56" s="198">
        <f>SUM(I53:I55)</f>
        <v>0</v>
      </c>
      <c r="J56" s="193">
        <f>SUM(J53:J55)</f>
        <v>0</v>
      </c>
    </row>
    <row r="57" spans="1:10" x14ac:dyDescent="0.2">
      <c r="F57" s="135"/>
      <c r="G57" s="135"/>
      <c r="H57" s="135"/>
      <c r="I57" s="135"/>
      <c r="J57" s="194"/>
    </row>
    <row r="58" spans="1:10" x14ac:dyDescent="0.2">
      <c r="F58" s="135"/>
      <c r="G58" s="135"/>
      <c r="H58" s="135"/>
      <c r="I58" s="135"/>
      <c r="J58" s="194"/>
    </row>
    <row r="59" spans="1:10" x14ac:dyDescent="0.2">
      <c r="F59" s="135"/>
      <c r="G59" s="135"/>
      <c r="H59" s="135"/>
      <c r="I59" s="135"/>
      <c r="J59" s="194"/>
    </row>
  </sheetData>
  <sheetProtection algorithmName="SHA-512" hashValue="Ym0G3vu9DV9Prk6imVvwPtm6wIhYb79Fn2h29Vm9XbDIcqwRTwXVNoR58ZWLdZA2yvMvVyrxIZlaZLhnFdTTZg==" saltValue="IE+I0dOru8/sZAaRHapdP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49">
    <mergeCell ref="C53:E53"/>
    <mergeCell ref="C54:E54"/>
    <mergeCell ref="C55:E55"/>
    <mergeCell ref="C39:E39"/>
    <mergeCell ref="C40:E40"/>
    <mergeCell ref="C41:E41"/>
    <mergeCell ref="C42:E42"/>
    <mergeCell ref="B43:E43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2" manualBreakCount="2">
    <brk id="36" max="16383" man="1"/>
    <brk id="47" max="16383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107" t="s">
        <v>6</v>
      </c>
      <c r="B1" s="107"/>
      <c r="C1" s="108"/>
      <c r="D1" s="107"/>
      <c r="E1" s="107"/>
      <c r="F1" s="107"/>
      <c r="G1" s="107"/>
    </row>
    <row r="2" spans="1:7" ht="24.95" customHeight="1" x14ac:dyDescent="0.2">
      <c r="A2" s="50" t="s">
        <v>7</v>
      </c>
      <c r="B2" s="49"/>
      <c r="C2" s="109"/>
      <c r="D2" s="109"/>
      <c r="E2" s="109"/>
      <c r="F2" s="109"/>
      <c r="G2" s="110"/>
    </row>
    <row r="3" spans="1:7" ht="24.95" customHeight="1" x14ac:dyDescent="0.2">
      <c r="A3" s="50" t="s">
        <v>8</v>
      </c>
      <c r="B3" s="49"/>
      <c r="C3" s="109"/>
      <c r="D3" s="109"/>
      <c r="E3" s="109"/>
      <c r="F3" s="109"/>
      <c r="G3" s="110"/>
    </row>
    <row r="4" spans="1:7" ht="24.95" customHeight="1" x14ac:dyDescent="0.2">
      <c r="A4" s="50" t="s">
        <v>9</v>
      </c>
      <c r="B4" s="49"/>
      <c r="C4" s="109"/>
      <c r="D4" s="109"/>
      <c r="E4" s="109"/>
      <c r="F4" s="109"/>
      <c r="G4" s="110"/>
    </row>
    <row r="5" spans="1:7" x14ac:dyDescent="0.2">
      <c r="B5" s="4"/>
      <c r="C5" s="5"/>
      <c r="D5" s="6"/>
    </row>
  </sheetData>
  <sheetProtection algorithmName="SHA-512" hashValue="1hpOoPqy6jNsHQolciUO+FLmUEGOzG59WNWPORhYuZqFvVB9ys3MeCkRTkpl6+q7wYYwSgOG4Uf7T4Gw8zI48g==" saltValue="YVR6tEXJPdP8PXwunm2PYQ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5839D-D23A-4BB5-9078-278E56076493}">
  <sheetPr>
    <outlinePr summaryBelow="0"/>
  </sheetPr>
  <dimension ref="A1:BH5000"/>
  <sheetViews>
    <sheetView workbookViewId="0">
      <pane ySplit="7" topLeftCell="A8" activePane="bottomLeft" state="frozen"/>
      <selection pane="bottomLeft" sqref="A1:G1"/>
    </sheetView>
  </sheetViews>
  <sheetFormatPr defaultRowHeight="12.75" outlineLevelRow="2" x14ac:dyDescent="0.2"/>
  <cols>
    <col min="1" max="1" width="3.42578125" customWidth="1"/>
    <col min="2" max="2" width="12.5703125" style="179" customWidth="1"/>
    <col min="3" max="3" width="63.28515625" style="179" customWidth="1"/>
    <col min="4" max="4" width="4.85546875" customWidth="1"/>
    <col min="5" max="5" width="10.5703125" customWidth="1"/>
    <col min="6" max="6" width="9.85546875" customWidth="1"/>
    <col min="7" max="7" width="12.7109375" customWidth="1"/>
    <col min="8" max="17" width="0" hidden="1" customWidth="1"/>
    <col min="18" max="18" width="6.85546875" customWidth="1"/>
    <col min="20" max="25" width="0" hidden="1" customWidth="1"/>
    <col min="29" max="29" width="0" hidden="1" customWidth="1"/>
    <col min="31" max="41" width="0" hidden="1" customWidth="1"/>
    <col min="53" max="53" width="98.7109375" customWidth="1"/>
  </cols>
  <sheetData>
    <row r="1" spans="1:60" ht="15.75" customHeight="1" x14ac:dyDescent="0.25">
      <c r="A1" s="200" t="s">
        <v>70</v>
      </c>
      <c r="B1" s="200"/>
      <c r="C1" s="200"/>
      <c r="D1" s="200"/>
      <c r="E1" s="200"/>
      <c r="F1" s="200"/>
      <c r="G1" s="200"/>
      <c r="AG1" t="s">
        <v>71</v>
      </c>
    </row>
    <row r="2" spans="1:60" ht="24.95" customHeight="1" x14ac:dyDescent="0.2">
      <c r="A2" s="201" t="s">
        <v>7</v>
      </c>
      <c r="B2" s="49" t="s">
        <v>48</v>
      </c>
      <c r="C2" s="204" t="s">
        <v>49</v>
      </c>
      <c r="D2" s="202"/>
      <c r="E2" s="202"/>
      <c r="F2" s="202"/>
      <c r="G2" s="203"/>
      <c r="AG2" t="s">
        <v>72</v>
      </c>
    </row>
    <row r="3" spans="1:60" ht="24.95" customHeight="1" x14ac:dyDescent="0.2">
      <c r="A3" s="201" t="s">
        <v>8</v>
      </c>
      <c r="B3" s="49" t="s">
        <v>43</v>
      </c>
      <c r="C3" s="204" t="s">
        <v>45</v>
      </c>
      <c r="D3" s="202"/>
      <c r="E3" s="202"/>
      <c r="F3" s="202"/>
      <c r="G3" s="203"/>
      <c r="AC3" s="179" t="s">
        <v>72</v>
      </c>
      <c r="AG3" t="s">
        <v>73</v>
      </c>
    </row>
    <row r="4" spans="1:60" ht="24.95" customHeight="1" x14ac:dyDescent="0.2">
      <c r="A4" s="205" t="s">
        <v>9</v>
      </c>
      <c r="B4" s="206" t="s">
        <v>43</v>
      </c>
      <c r="C4" s="207" t="s">
        <v>44</v>
      </c>
      <c r="D4" s="208"/>
      <c r="E4" s="208"/>
      <c r="F4" s="208"/>
      <c r="G4" s="209"/>
      <c r="AG4" t="s">
        <v>74</v>
      </c>
    </row>
    <row r="5" spans="1:60" x14ac:dyDescent="0.2">
      <c r="D5" s="10"/>
    </row>
    <row r="6" spans="1:60" ht="38.25" x14ac:dyDescent="0.2">
      <c r="A6" s="211" t="s">
        <v>75</v>
      </c>
      <c r="B6" s="213" t="s">
        <v>76</v>
      </c>
      <c r="C6" s="213" t="s">
        <v>77</v>
      </c>
      <c r="D6" s="212" t="s">
        <v>78</v>
      </c>
      <c r="E6" s="211" t="s">
        <v>79</v>
      </c>
      <c r="F6" s="210" t="s">
        <v>80</v>
      </c>
      <c r="G6" s="211" t="s">
        <v>29</v>
      </c>
      <c r="H6" s="214" t="s">
        <v>30</v>
      </c>
      <c r="I6" s="214" t="s">
        <v>81</v>
      </c>
      <c r="J6" s="214" t="s">
        <v>31</v>
      </c>
      <c r="K6" s="214" t="s">
        <v>82</v>
      </c>
      <c r="L6" s="214" t="s">
        <v>83</v>
      </c>
      <c r="M6" s="214" t="s">
        <v>84</v>
      </c>
      <c r="N6" s="214" t="s">
        <v>85</v>
      </c>
      <c r="O6" s="214" t="s">
        <v>86</v>
      </c>
      <c r="P6" s="214" t="s">
        <v>87</v>
      </c>
      <c r="Q6" s="214" t="s">
        <v>88</v>
      </c>
      <c r="R6" s="214" t="s">
        <v>89</v>
      </c>
      <c r="S6" s="214" t="s">
        <v>90</v>
      </c>
      <c r="T6" s="214" t="s">
        <v>91</v>
      </c>
      <c r="U6" s="214" t="s">
        <v>92</v>
      </c>
      <c r="V6" s="214" t="s">
        <v>93</v>
      </c>
      <c r="W6" s="214" t="s">
        <v>94</v>
      </c>
      <c r="X6" s="214" t="s">
        <v>95</v>
      </c>
      <c r="Y6" s="214" t="s">
        <v>96</v>
      </c>
    </row>
    <row r="7" spans="1:60" hidden="1" x14ac:dyDescent="0.2">
      <c r="A7" s="3"/>
      <c r="B7" s="4"/>
      <c r="C7" s="4"/>
      <c r="D7" s="6"/>
      <c r="E7" s="216"/>
      <c r="F7" s="217"/>
      <c r="G7" s="217"/>
      <c r="H7" s="217"/>
      <c r="I7" s="217"/>
      <c r="J7" s="217"/>
      <c r="K7" s="217"/>
      <c r="L7" s="217"/>
      <c r="M7" s="217"/>
      <c r="N7" s="216"/>
      <c r="O7" s="216"/>
      <c r="P7" s="216"/>
      <c r="Q7" s="216"/>
      <c r="R7" s="217"/>
      <c r="S7" s="217"/>
      <c r="T7" s="217"/>
      <c r="U7" s="217"/>
      <c r="V7" s="217"/>
      <c r="W7" s="217"/>
      <c r="X7" s="217"/>
      <c r="Y7" s="217"/>
    </row>
    <row r="8" spans="1:60" x14ac:dyDescent="0.2">
      <c r="A8" s="227" t="s">
        <v>97</v>
      </c>
      <c r="B8" s="228" t="s">
        <v>62</v>
      </c>
      <c r="C8" s="244" t="s">
        <v>63</v>
      </c>
      <c r="D8" s="229"/>
      <c r="E8" s="230"/>
      <c r="F8" s="231"/>
      <c r="G8" s="231">
        <f>SUMIF(AG9:AG14,"&lt;&gt;NOR",G9:G14)</f>
        <v>0</v>
      </c>
      <c r="H8" s="231"/>
      <c r="I8" s="231">
        <f>SUM(I9:I14)</f>
        <v>0</v>
      </c>
      <c r="J8" s="231"/>
      <c r="K8" s="231">
        <f>SUM(K9:K14)</f>
        <v>0</v>
      </c>
      <c r="L8" s="231"/>
      <c r="M8" s="231">
        <f>SUM(M9:M14)</f>
        <v>0</v>
      </c>
      <c r="N8" s="230"/>
      <c r="O8" s="230">
        <f>SUM(O9:O14)</f>
        <v>0.25</v>
      </c>
      <c r="P8" s="230"/>
      <c r="Q8" s="230">
        <f>SUM(Q9:Q14)</f>
        <v>0</v>
      </c>
      <c r="R8" s="231"/>
      <c r="S8" s="231"/>
      <c r="T8" s="232"/>
      <c r="U8" s="226"/>
      <c r="V8" s="226">
        <f>SUM(V9:V14)</f>
        <v>0.54</v>
      </c>
      <c r="W8" s="226"/>
      <c r="X8" s="226"/>
      <c r="Y8" s="226"/>
      <c r="AG8" t="s">
        <v>98</v>
      </c>
    </row>
    <row r="9" spans="1:60" outlineLevel="1" x14ac:dyDescent="0.2">
      <c r="A9" s="234">
        <v>1</v>
      </c>
      <c r="B9" s="235" t="s">
        <v>99</v>
      </c>
      <c r="C9" s="245" t="s">
        <v>100</v>
      </c>
      <c r="D9" s="236" t="s">
        <v>101</v>
      </c>
      <c r="E9" s="237">
        <v>0.12</v>
      </c>
      <c r="F9" s="238"/>
      <c r="G9" s="239">
        <f>ROUND(E9*F9,2)</f>
        <v>0</v>
      </c>
      <c r="H9" s="238"/>
      <c r="I9" s="239">
        <f>ROUND(E9*H9,2)</f>
        <v>0</v>
      </c>
      <c r="J9" s="238"/>
      <c r="K9" s="239">
        <f>ROUND(E9*J9,2)</f>
        <v>0</v>
      </c>
      <c r="L9" s="239">
        <v>21</v>
      </c>
      <c r="M9" s="239">
        <f>G9*(1+L9/100)</f>
        <v>0</v>
      </c>
      <c r="N9" s="237">
        <v>1.4804999999999999</v>
      </c>
      <c r="O9" s="237">
        <f>ROUND(E9*N9,2)</f>
        <v>0.18</v>
      </c>
      <c r="P9" s="237">
        <v>0</v>
      </c>
      <c r="Q9" s="237">
        <f>ROUND(E9*P9,2)</f>
        <v>0</v>
      </c>
      <c r="R9" s="239" t="s">
        <v>102</v>
      </c>
      <c r="S9" s="239" t="s">
        <v>103</v>
      </c>
      <c r="T9" s="240" t="s">
        <v>103</v>
      </c>
      <c r="U9" s="225">
        <v>0.72599999999999998</v>
      </c>
      <c r="V9" s="225">
        <f>ROUND(E9*U9,2)</f>
        <v>0.09</v>
      </c>
      <c r="W9" s="225"/>
      <c r="X9" s="225" t="s">
        <v>104</v>
      </c>
      <c r="Y9" s="225" t="s">
        <v>105</v>
      </c>
      <c r="Z9" s="215"/>
      <c r="AA9" s="215"/>
      <c r="AB9" s="215"/>
      <c r="AC9" s="215"/>
      <c r="AD9" s="215"/>
      <c r="AE9" s="215"/>
      <c r="AF9" s="215"/>
      <c r="AG9" s="215" t="s">
        <v>106</v>
      </c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</row>
    <row r="10" spans="1:60" outlineLevel="2" x14ac:dyDescent="0.2">
      <c r="A10" s="222"/>
      <c r="B10" s="223"/>
      <c r="C10" s="246" t="s">
        <v>107</v>
      </c>
      <c r="D10" s="241"/>
      <c r="E10" s="241"/>
      <c r="F10" s="241"/>
      <c r="G10" s="241"/>
      <c r="H10" s="225"/>
      <c r="I10" s="225"/>
      <c r="J10" s="225"/>
      <c r="K10" s="225"/>
      <c r="L10" s="225"/>
      <c r="M10" s="225"/>
      <c r="N10" s="224"/>
      <c r="O10" s="224"/>
      <c r="P10" s="224"/>
      <c r="Q10" s="224"/>
      <c r="R10" s="225"/>
      <c r="S10" s="225"/>
      <c r="T10" s="225"/>
      <c r="U10" s="225"/>
      <c r="V10" s="225"/>
      <c r="W10" s="225"/>
      <c r="X10" s="225"/>
      <c r="Y10" s="225"/>
      <c r="Z10" s="215"/>
      <c r="AA10" s="215"/>
      <c r="AB10" s="215"/>
      <c r="AC10" s="215"/>
      <c r="AD10" s="215"/>
      <c r="AE10" s="215"/>
      <c r="AF10" s="215"/>
      <c r="AG10" s="215" t="s">
        <v>108</v>
      </c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</row>
    <row r="11" spans="1:60" outlineLevel="2" x14ac:dyDescent="0.2">
      <c r="A11" s="222"/>
      <c r="B11" s="223"/>
      <c r="C11" s="247" t="s">
        <v>107</v>
      </c>
      <c r="D11" s="242"/>
      <c r="E11" s="242"/>
      <c r="F11" s="242"/>
      <c r="G11" s="242"/>
      <c r="H11" s="225"/>
      <c r="I11" s="225"/>
      <c r="J11" s="225"/>
      <c r="K11" s="225"/>
      <c r="L11" s="225"/>
      <c r="M11" s="225"/>
      <c r="N11" s="224"/>
      <c r="O11" s="224"/>
      <c r="P11" s="224"/>
      <c r="Q11" s="224"/>
      <c r="R11" s="225"/>
      <c r="S11" s="225"/>
      <c r="T11" s="225"/>
      <c r="U11" s="225"/>
      <c r="V11" s="225"/>
      <c r="W11" s="225"/>
      <c r="X11" s="225"/>
      <c r="Y11" s="225"/>
      <c r="Z11" s="215"/>
      <c r="AA11" s="215"/>
      <c r="AB11" s="215"/>
      <c r="AC11" s="215"/>
      <c r="AD11" s="215"/>
      <c r="AE11" s="215"/>
      <c r="AF11" s="215"/>
      <c r="AG11" s="215" t="s">
        <v>109</v>
      </c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</row>
    <row r="12" spans="1:60" outlineLevel="1" x14ac:dyDescent="0.2">
      <c r="A12" s="234">
        <v>2</v>
      </c>
      <c r="B12" s="235" t="s">
        <v>110</v>
      </c>
      <c r="C12" s="245" t="s">
        <v>111</v>
      </c>
      <c r="D12" s="236" t="s">
        <v>112</v>
      </c>
      <c r="E12" s="237">
        <v>1</v>
      </c>
      <c r="F12" s="238"/>
      <c r="G12" s="239">
        <f>ROUND(E12*F12,2)</f>
        <v>0</v>
      </c>
      <c r="H12" s="238"/>
      <c r="I12" s="239">
        <f>ROUND(E12*H12,2)</f>
        <v>0</v>
      </c>
      <c r="J12" s="238"/>
      <c r="K12" s="239">
        <f>ROUND(E12*J12,2)</f>
        <v>0</v>
      </c>
      <c r="L12" s="239">
        <v>21</v>
      </c>
      <c r="M12" s="239">
        <f>G12*(1+L12/100)</f>
        <v>0</v>
      </c>
      <c r="N12" s="237">
        <v>7.3899999999999993E-2</v>
      </c>
      <c r="O12" s="237">
        <f>ROUND(E12*N12,2)</f>
        <v>7.0000000000000007E-2</v>
      </c>
      <c r="P12" s="237">
        <v>0</v>
      </c>
      <c r="Q12" s="237">
        <f>ROUND(E12*P12,2)</f>
        <v>0</v>
      </c>
      <c r="R12" s="239" t="s">
        <v>102</v>
      </c>
      <c r="S12" s="239" t="s">
        <v>103</v>
      </c>
      <c r="T12" s="240" t="s">
        <v>103</v>
      </c>
      <c r="U12" s="225">
        <v>0.45200000000000001</v>
      </c>
      <c r="V12" s="225">
        <f>ROUND(E12*U12,2)</f>
        <v>0.45</v>
      </c>
      <c r="W12" s="225"/>
      <c r="X12" s="225" t="s">
        <v>104</v>
      </c>
      <c r="Y12" s="225" t="s">
        <v>105</v>
      </c>
      <c r="Z12" s="215"/>
      <c r="AA12" s="215"/>
      <c r="AB12" s="215"/>
      <c r="AC12" s="215"/>
      <c r="AD12" s="215"/>
      <c r="AE12" s="215"/>
      <c r="AF12" s="215"/>
      <c r="AG12" s="215" t="s">
        <v>106</v>
      </c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</row>
    <row r="13" spans="1:60" ht="22.5" outlineLevel="2" x14ac:dyDescent="0.2">
      <c r="A13" s="222"/>
      <c r="B13" s="223"/>
      <c r="C13" s="246" t="s">
        <v>113</v>
      </c>
      <c r="D13" s="241"/>
      <c r="E13" s="241"/>
      <c r="F13" s="241"/>
      <c r="G13" s="241"/>
      <c r="H13" s="225"/>
      <c r="I13" s="225"/>
      <c r="J13" s="225"/>
      <c r="K13" s="225"/>
      <c r="L13" s="225"/>
      <c r="M13" s="225"/>
      <c r="N13" s="224"/>
      <c r="O13" s="224"/>
      <c r="P13" s="224"/>
      <c r="Q13" s="224"/>
      <c r="R13" s="225"/>
      <c r="S13" s="225"/>
      <c r="T13" s="225"/>
      <c r="U13" s="225"/>
      <c r="V13" s="225"/>
      <c r="W13" s="225"/>
      <c r="X13" s="225"/>
      <c r="Y13" s="225"/>
      <c r="Z13" s="215"/>
      <c r="AA13" s="215"/>
      <c r="AB13" s="215"/>
      <c r="AC13" s="215"/>
      <c r="AD13" s="215"/>
      <c r="AE13" s="215"/>
      <c r="AF13" s="215"/>
      <c r="AG13" s="215" t="s">
        <v>108</v>
      </c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43" t="str">
        <f>C13</f>
        <v>s provedením lože z kameniva drceného, s vyplněním spár, s dvojitým hutněním a se smetením přebytečného materiálu na krajnici. S dodáním hmot pro lože a výplň spár.</v>
      </c>
      <c r="BB13" s="215"/>
      <c r="BC13" s="215"/>
      <c r="BD13" s="215"/>
      <c r="BE13" s="215"/>
      <c r="BF13" s="215"/>
      <c r="BG13" s="215"/>
      <c r="BH13" s="215"/>
    </row>
    <row r="14" spans="1:60" ht="22.5" outlineLevel="2" x14ac:dyDescent="0.2">
      <c r="A14" s="222"/>
      <c r="B14" s="223"/>
      <c r="C14" s="247" t="s">
        <v>113</v>
      </c>
      <c r="D14" s="242"/>
      <c r="E14" s="242"/>
      <c r="F14" s="242"/>
      <c r="G14" s="242"/>
      <c r="H14" s="225"/>
      <c r="I14" s="225"/>
      <c r="J14" s="225"/>
      <c r="K14" s="225"/>
      <c r="L14" s="225"/>
      <c r="M14" s="225"/>
      <c r="N14" s="224"/>
      <c r="O14" s="224"/>
      <c r="P14" s="224"/>
      <c r="Q14" s="224"/>
      <c r="R14" s="225"/>
      <c r="S14" s="225"/>
      <c r="T14" s="225"/>
      <c r="U14" s="225"/>
      <c r="V14" s="225"/>
      <c r="W14" s="225"/>
      <c r="X14" s="225"/>
      <c r="Y14" s="225"/>
      <c r="Z14" s="215"/>
      <c r="AA14" s="215"/>
      <c r="AB14" s="215"/>
      <c r="AC14" s="215"/>
      <c r="AD14" s="215"/>
      <c r="AE14" s="215"/>
      <c r="AF14" s="215"/>
      <c r="AG14" s="215" t="s">
        <v>109</v>
      </c>
      <c r="AH14" s="215"/>
      <c r="AI14" s="215"/>
      <c r="AJ14" s="215"/>
      <c r="AK14" s="215"/>
      <c r="AL14" s="215"/>
      <c r="AM14" s="215"/>
      <c r="AN14" s="215"/>
      <c r="AO14" s="215"/>
      <c r="AP14" s="215"/>
      <c r="AQ14" s="215"/>
      <c r="AR14" s="215"/>
      <c r="AS14" s="215"/>
      <c r="AT14" s="215"/>
      <c r="AU14" s="215"/>
      <c r="AV14" s="215"/>
      <c r="AW14" s="215"/>
      <c r="AX14" s="215"/>
      <c r="AY14" s="215"/>
      <c r="AZ14" s="215"/>
      <c r="BA14" s="243" t="str">
        <f>C14</f>
        <v>s provedením lože z kameniva drceného, s vyplněním spár, s dvojitým hutněním a se smetením přebytečného materiálu na krajnici. S dodáním hmot pro lože a výplň spár.</v>
      </c>
      <c r="BB14" s="215"/>
      <c r="BC14" s="215"/>
      <c r="BD14" s="215"/>
      <c r="BE14" s="215"/>
      <c r="BF14" s="215"/>
      <c r="BG14" s="215"/>
      <c r="BH14" s="215"/>
    </row>
    <row r="15" spans="1:60" x14ac:dyDescent="0.2">
      <c r="A15" s="227" t="s">
        <v>97</v>
      </c>
      <c r="B15" s="228" t="s">
        <v>64</v>
      </c>
      <c r="C15" s="244" t="s">
        <v>65</v>
      </c>
      <c r="D15" s="229"/>
      <c r="E15" s="230"/>
      <c r="F15" s="231"/>
      <c r="G15" s="231">
        <f>SUMIF(AG16:AG21,"&lt;&gt;NOR",G16:G21)</f>
        <v>0</v>
      </c>
      <c r="H15" s="231"/>
      <c r="I15" s="231">
        <f>SUM(I16:I21)</f>
        <v>0</v>
      </c>
      <c r="J15" s="231"/>
      <c r="K15" s="231">
        <f>SUM(K16:K21)</f>
        <v>0</v>
      </c>
      <c r="L15" s="231"/>
      <c r="M15" s="231">
        <f>SUM(M16:M21)</f>
        <v>0</v>
      </c>
      <c r="N15" s="230"/>
      <c r="O15" s="230">
        <f>SUM(O16:O21)</f>
        <v>0</v>
      </c>
      <c r="P15" s="230"/>
      <c r="Q15" s="230">
        <f>SUM(Q16:Q21)</f>
        <v>0.23</v>
      </c>
      <c r="R15" s="231"/>
      <c r="S15" s="231"/>
      <c r="T15" s="232"/>
      <c r="U15" s="226"/>
      <c r="V15" s="226">
        <f>SUM(V16:V21)</f>
        <v>0.26</v>
      </c>
      <c r="W15" s="226"/>
      <c r="X15" s="226"/>
      <c r="Y15" s="226"/>
      <c r="AG15" t="s">
        <v>98</v>
      </c>
    </row>
    <row r="16" spans="1:60" ht="22.5" outlineLevel="1" x14ac:dyDescent="0.2">
      <c r="A16" s="234">
        <v>3</v>
      </c>
      <c r="B16" s="235" t="s">
        <v>114</v>
      </c>
      <c r="C16" s="245" t="s">
        <v>115</v>
      </c>
      <c r="D16" s="236" t="s">
        <v>112</v>
      </c>
      <c r="E16" s="237">
        <v>1</v>
      </c>
      <c r="F16" s="238"/>
      <c r="G16" s="239">
        <f>ROUND(E16*F16,2)</f>
        <v>0</v>
      </c>
      <c r="H16" s="238"/>
      <c r="I16" s="239">
        <f>ROUND(E16*H16,2)</f>
        <v>0</v>
      </c>
      <c r="J16" s="238"/>
      <c r="K16" s="239">
        <f>ROUND(E16*J16,2)</f>
        <v>0</v>
      </c>
      <c r="L16" s="239">
        <v>21</v>
      </c>
      <c r="M16" s="239">
        <f>G16*(1+L16/100)</f>
        <v>0</v>
      </c>
      <c r="N16" s="237">
        <v>0</v>
      </c>
      <c r="O16" s="237">
        <f>ROUND(E16*N16,2)</f>
        <v>0</v>
      </c>
      <c r="P16" s="237">
        <v>0.22500000000000001</v>
      </c>
      <c r="Q16" s="237">
        <f>ROUND(E16*P16,2)</f>
        <v>0.23</v>
      </c>
      <c r="R16" s="239" t="s">
        <v>102</v>
      </c>
      <c r="S16" s="239" t="s">
        <v>103</v>
      </c>
      <c r="T16" s="240" t="s">
        <v>103</v>
      </c>
      <c r="U16" s="225">
        <v>0.14199999999999999</v>
      </c>
      <c r="V16" s="225">
        <f>ROUND(E16*U16,2)</f>
        <v>0.14000000000000001</v>
      </c>
      <c r="W16" s="225"/>
      <c r="X16" s="225" t="s">
        <v>104</v>
      </c>
      <c r="Y16" s="225" t="s">
        <v>105</v>
      </c>
      <c r="Z16" s="215"/>
      <c r="AA16" s="215"/>
      <c r="AB16" s="215"/>
      <c r="AC16" s="215"/>
      <c r="AD16" s="215"/>
      <c r="AE16" s="215"/>
      <c r="AF16" s="215"/>
      <c r="AG16" s="215" t="s">
        <v>106</v>
      </c>
      <c r="AH16" s="215"/>
      <c r="AI16" s="215"/>
      <c r="AJ16" s="215"/>
      <c r="AK16" s="215"/>
      <c r="AL16" s="215"/>
      <c r="AM16" s="215"/>
      <c r="AN16" s="215"/>
      <c r="AO16" s="215"/>
      <c r="AP16" s="215"/>
      <c r="AQ16" s="215"/>
      <c r="AR16" s="215"/>
      <c r="AS16" s="215"/>
      <c r="AT16" s="215"/>
      <c r="AU16" s="215"/>
      <c r="AV16" s="215"/>
      <c r="AW16" s="215"/>
      <c r="AX16" s="215"/>
      <c r="AY16" s="215"/>
      <c r="AZ16" s="215"/>
      <c r="BA16" s="215"/>
      <c r="BB16" s="215"/>
      <c r="BC16" s="215"/>
      <c r="BD16" s="215"/>
      <c r="BE16" s="215"/>
      <c r="BF16" s="215"/>
      <c r="BG16" s="215"/>
      <c r="BH16" s="215"/>
    </row>
    <row r="17" spans="1:60" outlineLevel="2" x14ac:dyDescent="0.2">
      <c r="A17" s="222"/>
      <c r="B17" s="223"/>
      <c r="C17" s="246" t="s">
        <v>116</v>
      </c>
      <c r="D17" s="241"/>
      <c r="E17" s="241"/>
      <c r="F17" s="241"/>
      <c r="G17" s="241"/>
      <c r="H17" s="225"/>
      <c r="I17" s="225"/>
      <c r="J17" s="225"/>
      <c r="K17" s="225"/>
      <c r="L17" s="225"/>
      <c r="M17" s="225"/>
      <c r="N17" s="224"/>
      <c r="O17" s="224"/>
      <c r="P17" s="224"/>
      <c r="Q17" s="224"/>
      <c r="R17" s="225"/>
      <c r="S17" s="225"/>
      <c r="T17" s="225"/>
      <c r="U17" s="225"/>
      <c r="V17" s="225"/>
      <c r="W17" s="225"/>
      <c r="X17" s="225"/>
      <c r="Y17" s="225"/>
      <c r="Z17" s="215"/>
      <c r="AA17" s="215"/>
      <c r="AB17" s="215"/>
      <c r="AC17" s="215"/>
      <c r="AD17" s="215"/>
      <c r="AE17" s="215"/>
      <c r="AF17" s="215"/>
      <c r="AG17" s="215" t="s">
        <v>108</v>
      </c>
      <c r="AH17" s="215"/>
      <c r="AI17" s="215"/>
      <c r="AJ17" s="215"/>
      <c r="AK17" s="215"/>
      <c r="AL17" s="215"/>
      <c r="AM17" s="215"/>
      <c r="AN17" s="215"/>
      <c r="AO17" s="215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215"/>
      <c r="BA17" s="215"/>
      <c r="BB17" s="215"/>
      <c r="BC17" s="215"/>
      <c r="BD17" s="215"/>
      <c r="BE17" s="215"/>
      <c r="BF17" s="215"/>
      <c r="BG17" s="215"/>
      <c r="BH17" s="215"/>
    </row>
    <row r="18" spans="1:60" outlineLevel="2" x14ac:dyDescent="0.2">
      <c r="A18" s="222"/>
      <c r="B18" s="223"/>
      <c r="C18" s="247" t="s">
        <v>116</v>
      </c>
      <c r="D18" s="242"/>
      <c r="E18" s="242"/>
      <c r="F18" s="242"/>
      <c r="G18" s="242"/>
      <c r="H18" s="225"/>
      <c r="I18" s="225"/>
      <c r="J18" s="225"/>
      <c r="K18" s="225"/>
      <c r="L18" s="225"/>
      <c r="M18" s="225"/>
      <c r="N18" s="224"/>
      <c r="O18" s="224"/>
      <c r="P18" s="224"/>
      <c r="Q18" s="224"/>
      <c r="R18" s="225"/>
      <c r="S18" s="225"/>
      <c r="T18" s="225"/>
      <c r="U18" s="225"/>
      <c r="V18" s="225"/>
      <c r="W18" s="225"/>
      <c r="X18" s="225"/>
      <c r="Y18" s="225"/>
      <c r="Z18" s="215"/>
      <c r="AA18" s="215"/>
      <c r="AB18" s="215"/>
      <c r="AC18" s="215"/>
      <c r="AD18" s="215"/>
      <c r="AE18" s="215"/>
      <c r="AF18" s="215"/>
      <c r="AG18" s="215" t="s">
        <v>109</v>
      </c>
      <c r="AH18" s="215"/>
      <c r="AI18" s="215"/>
      <c r="AJ18" s="215"/>
      <c r="AK18" s="215"/>
      <c r="AL18" s="215"/>
      <c r="AM18" s="215"/>
      <c r="AN18" s="215"/>
      <c r="AO18" s="215"/>
      <c r="AP18" s="215"/>
      <c r="AQ18" s="215"/>
      <c r="AR18" s="215"/>
      <c r="AS18" s="215"/>
      <c r="AT18" s="215"/>
      <c r="AU18" s="215"/>
      <c r="AV18" s="215"/>
      <c r="AW18" s="215"/>
      <c r="AX18" s="215"/>
      <c r="AY18" s="215"/>
      <c r="AZ18" s="215"/>
      <c r="BA18" s="215"/>
      <c r="BB18" s="215"/>
      <c r="BC18" s="215"/>
      <c r="BD18" s="215"/>
      <c r="BE18" s="215"/>
      <c r="BF18" s="215"/>
      <c r="BG18" s="215"/>
      <c r="BH18" s="215"/>
    </row>
    <row r="19" spans="1:60" ht="22.5" outlineLevel="1" x14ac:dyDescent="0.2">
      <c r="A19" s="234">
        <v>4</v>
      </c>
      <c r="B19" s="235" t="s">
        <v>117</v>
      </c>
      <c r="C19" s="245" t="s">
        <v>118</v>
      </c>
      <c r="D19" s="236" t="s">
        <v>112</v>
      </c>
      <c r="E19" s="237">
        <v>1</v>
      </c>
      <c r="F19" s="238"/>
      <c r="G19" s="239">
        <f>ROUND(E19*F19,2)</f>
        <v>0</v>
      </c>
      <c r="H19" s="238"/>
      <c r="I19" s="239">
        <f>ROUND(E19*H19,2)</f>
        <v>0</v>
      </c>
      <c r="J19" s="238"/>
      <c r="K19" s="239">
        <f>ROUND(E19*J19,2)</f>
        <v>0</v>
      </c>
      <c r="L19" s="239">
        <v>21</v>
      </c>
      <c r="M19" s="239">
        <f>G19*(1+L19/100)</f>
        <v>0</v>
      </c>
      <c r="N19" s="237">
        <v>0</v>
      </c>
      <c r="O19" s="237">
        <f>ROUND(E19*N19,2)</f>
        <v>0</v>
      </c>
      <c r="P19" s="237">
        <v>0</v>
      </c>
      <c r="Q19" s="237">
        <f>ROUND(E19*P19,2)</f>
        <v>0</v>
      </c>
      <c r="R19" s="239" t="s">
        <v>102</v>
      </c>
      <c r="S19" s="239" t="s">
        <v>103</v>
      </c>
      <c r="T19" s="240" t="s">
        <v>103</v>
      </c>
      <c r="U19" s="225">
        <v>0.115</v>
      </c>
      <c r="V19" s="225">
        <f>ROUND(E19*U19,2)</f>
        <v>0.12</v>
      </c>
      <c r="W19" s="225"/>
      <c r="X19" s="225" t="s">
        <v>104</v>
      </c>
      <c r="Y19" s="225" t="s">
        <v>105</v>
      </c>
      <c r="Z19" s="215"/>
      <c r="AA19" s="215"/>
      <c r="AB19" s="215"/>
      <c r="AC19" s="215"/>
      <c r="AD19" s="215"/>
      <c r="AE19" s="215"/>
      <c r="AF19" s="215"/>
      <c r="AG19" s="215" t="s">
        <v>106</v>
      </c>
      <c r="AH19" s="215"/>
      <c r="AI19" s="215"/>
      <c r="AJ19" s="215"/>
      <c r="AK19" s="215"/>
      <c r="AL19" s="215"/>
      <c r="AM19" s="215"/>
      <c r="AN19" s="215"/>
      <c r="AO19" s="215"/>
      <c r="AP19" s="215"/>
      <c r="AQ19" s="215"/>
      <c r="AR19" s="215"/>
      <c r="AS19" s="215"/>
      <c r="AT19" s="215"/>
      <c r="AU19" s="215"/>
      <c r="AV19" s="215"/>
      <c r="AW19" s="215"/>
      <c r="AX19" s="215"/>
      <c r="AY19" s="215"/>
      <c r="AZ19" s="215"/>
      <c r="BA19" s="215"/>
      <c r="BB19" s="215"/>
      <c r="BC19" s="215"/>
      <c r="BD19" s="215"/>
      <c r="BE19" s="215"/>
      <c r="BF19" s="215"/>
      <c r="BG19" s="215"/>
      <c r="BH19" s="215"/>
    </row>
    <row r="20" spans="1:60" ht="22.5" outlineLevel="2" x14ac:dyDescent="0.2">
      <c r="A20" s="222"/>
      <c r="B20" s="223"/>
      <c r="C20" s="246" t="s">
        <v>119</v>
      </c>
      <c r="D20" s="241"/>
      <c r="E20" s="241"/>
      <c r="F20" s="241"/>
      <c r="G20" s="241"/>
      <c r="H20" s="225"/>
      <c r="I20" s="225"/>
      <c r="J20" s="225"/>
      <c r="K20" s="225"/>
      <c r="L20" s="225"/>
      <c r="M20" s="225"/>
      <c r="N20" s="224"/>
      <c r="O20" s="224"/>
      <c r="P20" s="224"/>
      <c r="Q20" s="224"/>
      <c r="R20" s="225"/>
      <c r="S20" s="225"/>
      <c r="T20" s="225"/>
      <c r="U20" s="225"/>
      <c r="V20" s="225"/>
      <c r="W20" s="225"/>
      <c r="X20" s="225"/>
      <c r="Y20" s="225"/>
      <c r="Z20" s="215"/>
      <c r="AA20" s="215"/>
      <c r="AB20" s="215"/>
      <c r="AC20" s="215"/>
      <c r="AD20" s="215"/>
      <c r="AE20" s="215"/>
      <c r="AF20" s="215"/>
      <c r="AG20" s="215" t="s">
        <v>108</v>
      </c>
      <c r="AH20" s="215"/>
      <c r="AI20" s="215"/>
      <c r="AJ20" s="215"/>
      <c r="AK20" s="215"/>
      <c r="AL20" s="215"/>
      <c r="AM20" s="215"/>
      <c r="AN20" s="215"/>
      <c r="AO20" s="215"/>
      <c r="AP20" s="215"/>
      <c r="AQ20" s="215"/>
      <c r="AR20" s="215"/>
      <c r="AS20" s="215"/>
      <c r="AT20" s="215"/>
      <c r="AU20" s="215"/>
      <c r="AV20" s="215"/>
      <c r="AW20" s="215"/>
      <c r="AX20" s="215"/>
      <c r="AY20" s="215"/>
      <c r="AZ20" s="215"/>
      <c r="BA20" s="243" t="str">
        <f>C20</f>
        <v>krajníků, desek nebo panelů od spojovacího materiálu s odklizením a uložením očištěných hmot a spojovacího materiálu na skládku na vzdálenost do 10 m</v>
      </c>
      <c r="BB20" s="215"/>
      <c r="BC20" s="215"/>
      <c r="BD20" s="215"/>
      <c r="BE20" s="215"/>
      <c r="BF20" s="215"/>
      <c r="BG20" s="215"/>
      <c r="BH20" s="215"/>
    </row>
    <row r="21" spans="1:60" ht="22.5" outlineLevel="2" x14ac:dyDescent="0.2">
      <c r="A21" s="222"/>
      <c r="B21" s="223"/>
      <c r="C21" s="247" t="s">
        <v>119</v>
      </c>
      <c r="D21" s="242"/>
      <c r="E21" s="242"/>
      <c r="F21" s="242"/>
      <c r="G21" s="242"/>
      <c r="H21" s="225"/>
      <c r="I21" s="225"/>
      <c r="J21" s="225"/>
      <c r="K21" s="225"/>
      <c r="L21" s="225"/>
      <c r="M21" s="225"/>
      <c r="N21" s="224"/>
      <c r="O21" s="224"/>
      <c r="P21" s="224"/>
      <c r="Q21" s="224"/>
      <c r="R21" s="225"/>
      <c r="S21" s="225"/>
      <c r="T21" s="225"/>
      <c r="U21" s="225"/>
      <c r="V21" s="225"/>
      <c r="W21" s="225"/>
      <c r="X21" s="225"/>
      <c r="Y21" s="225"/>
      <c r="Z21" s="215"/>
      <c r="AA21" s="215"/>
      <c r="AB21" s="215"/>
      <c r="AC21" s="215"/>
      <c r="AD21" s="215"/>
      <c r="AE21" s="215"/>
      <c r="AF21" s="215"/>
      <c r="AG21" s="215" t="s">
        <v>109</v>
      </c>
      <c r="AH21" s="215"/>
      <c r="AI21" s="215"/>
      <c r="AJ21" s="215"/>
      <c r="AK21" s="215"/>
      <c r="AL21" s="215"/>
      <c r="AM21" s="215"/>
      <c r="AN21" s="215"/>
      <c r="AO21" s="215"/>
      <c r="AP21" s="215"/>
      <c r="AQ21" s="215"/>
      <c r="AR21" s="215"/>
      <c r="AS21" s="215"/>
      <c r="AT21" s="215"/>
      <c r="AU21" s="215"/>
      <c r="AV21" s="215"/>
      <c r="AW21" s="215"/>
      <c r="AX21" s="215"/>
      <c r="AY21" s="215"/>
      <c r="AZ21" s="215"/>
      <c r="BA21" s="243" t="str">
        <f>C21</f>
        <v>krajníků, desek nebo panelů od spojovacího materiálu s odklizením a uložením očištěných hmot a spojovacího materiálu na skládku na vzdálenost do 10 m</v>
      </c>
      <c r="BB21" s="215"/>
      <c r="BC21" s="215"/>
      <c r="BD21" s="215"/>
      <c r="BE21" s="215"/>
      <c r="BF21" s="215"/>
      <c r="BG21" s="215"/>
      <c r="BH21" s="215"/>
    </row>
    <row r="22" spans="1:60" x14ac:dyDescent="0.2">
      <c r="A22" s="227" t="s">
        <v>97</v>
      </c>
      <c r="B22" s="228" t="s">
        <v>66</v>
      </c>
      <c r="C22" s="244" t="s">
        <v>67</v>
      </c>
      <c r="D22" s="229"/>
      <c r="E22" s="230"/>
      <c r="F22" s="231"/>
      <c r="G22" s="231">
        <f>SUMIF(AG23:AG25,"&lt;&gt;NOR",G23:G25)</f>
        <v>0</v>
      </c>
      <c r="H22" s="231"/>
      <c r="I22" s="231">
        <f>SUM(I23:I25)</f>
        <v>0</v>
      </c>
      <c r="J22" s="231"/>
      <c r="K22" s="231">
        <f>SUM(K23:K25)</f>
        <v>0</v>
      </c>
      <c r="L22" s="231"/>
      <c r="M22" s="231">
        <f>SUM(M23:M25)</f>
        <v>0</v>
      </c>
      <c r="N22" s="230"/>
      <c r="O22" s="230">
        <f>SUM(O23:O25)</f>
        <v>0</v>
      </c>
      <c r="P22" s="230"/>
      <c r="Q22" s="230">
        <f>SUM(Q23:Q25)</f>
        <v>0</v>
      </c>
      <c r="R22" s="231"/>
      <c r="S22" s="231"/>
      <c r="T22" s="232"/>
      <c r="U22" s="226"/>
      <c r="V22" s="226">
        <f>SUM(V23:V25)</f>
        <v>0.1</v>
      </c>
      <c r="W22" s="226"/>
      <c r="X22" s="226"/>
      <c r="Y22" s="226"/>
      <c r="AG22" t="s">
        <v>98</v>
      </c>
    </row>
    <row r="23" spans="1:60" outlineLevel="1" x14ac:dyDescent="0.2">
      <c r="A23" s="234">
        <v>5</v>
      </c>
      <c r="B23" s="235" t="s">
        <v>120</v>
      </c>
      <c r="C23" s="245" t="s">
        <v>121</v>
      </c>
      <c r="D23" s="236" t="s">
        <v>122</v>
      </c>
      <c r="E23" s="237">
        <v>0.25156000000000001</v>
      </c>
      <c r="F23" s="238"/>
      <c r="G23" s="239">
        <f>ROUND(E23*F23,2)</f>
        <v>0</v>
      </c>
      <c r="H23" s="238"/>
      <c r="I23" s="239">
        <f>ROUND(E23*H23,2)</f>
        <v>0</v>
      </c>
      <c r="J23" s="238"/>
      <c r="K23" s="239">
        <f>ROUND(E23*J23,2)</f>
        <v>0</v>
      </c>
      <c r="L23" s="239">
        <v>21</v>
      </c>
      <c r="M23" s="239">
        <f>G23*(1+L23/100)</f>
        <v>0</v>
      </c>
      <c r="N23" s="237">
        <v>0</v>
      </c>
      <c r="O23" s="237">
        <f>ROUND(E23*N23,2)</f>
        <v>0</v>
      </c>
      <c r="P23" s="237">
        <v>0</v>
      </c>
      <c r="Q23" s="237">
        <f>ROUND(E23*P23,2)</f>
        <v>0</v>
      </c>
      <c r="R23" s="239" t="s">
        <v>102</v>
      </c>
      <c r="S23" s="239" t="s">
        <v>103</v>
      </c>
      <c r="T23" s="240" t="s">
        <v>103</v>
      </c>
      <c r="U23" s="225">
        <v>0.39</v>
      </c>
      <c r="V23" s="225">
        <f>ROUND(E23*U23,2)</f>
        <v>0.1</v>
      </c>
      <c r="W23" s="225"/>
      <c r="X23" s="225" t="s">
        <v>123</v>
      </c>
      <c r="Y23" s="225" t="s">
        <v>105</v>
      </c>
      <c r="Z23" s="215"/>
      <c r="AA23" s="215"/>
      <c r="AB23" s="215"/>
      <c r="AC23" s="215"/>
      <c r="AD23" s="215"/>
      <c r="AE23" s="215"/>
      <c r="AF23" s="215"/>
      <c r="AG23" s="215" t="s">
        <v>124</v>
      </c>
      <c r="AH23" s="215"/>
      <c r="AI23" s="215"/>
      <c r="AJ23" s="215"/>
      <c r="AK23" s="215"/>
      <c r="AL23" s="215"/>
      <c r="AM23" s="215"/>
      <c r="AN23" s="215"/>
      <c r="AO23" s="215"/>
      <c r="AP23" s="215"/>
      <c r="AQ23" s="215"/>
      <c r="AR23" s="215"/>
      <c r="AS23" s="215"/>
      <c r="AT23" s="215"/>
      <c r="AU23" s="215"/>
      <c r="AV23" s="215"/>
      <c r="AW23" s="215"/>
      <c r="AX23" s="215"/>
      <c r="AY23" s="215"/>
      <c r="AZ23" s="215"/>
      <c r="BA23" s="215"/>
      <c r="BB23" s="215"/>
      <c r="BC23" s="215"/>
      <c r="BD23" s="215"/>
      <c r="BE23" s="215"/>
      <c r="BF23" s="215"/>
      <c r="BG23" s="215"/>
      <c r="BH23" s="215"/>
    </row>
    <row r="24" spans="1:60" outlineLevel="2" x14ac:dyDescent="0.2">
      <c r="A24" s="222"/>
      <c r="B24" s="223"/>
      <c r="C24" s="246" t="s">
        <v>125</v>
      </c>
      <c r="D24" s="241"/>
      <c r="E24" s="241"/>
      <c r="F24" s="241"/>
      <c r="G24" s="241"/>
      <c r="H24" s="225"/>
      <c r="I24" s="225"/>
      <c r="J24" s="225"/>
      <c r="K24" s="225"/>
      <c r="L24" s="225"/>
      <c r="M24" s="225"/>
      <c r="N24" s="224"/>
      <c r="O24" s="224"/>
      <c r="P24" s="224"/>
      <c r="Q24" s="224"/>
      <c r="R24" s="225"/>
      <c r="S24" s="225"/>
      <c r="T24" s="225"/>
      <c r="U24" s="225"/>
      <c r="V24" s="225"/>
      <c r="W24" s="225"/>
      <c r="X24" s="225"/>
      <c r="Y24" s="225"/>
      <c r="Z24" s="215"/>
      <c r="AA24" s="215"/>
      <c r="AB24" s="215"/>
      <c r="AC24" s="215"/>
      <c r="AD24" s="215"/>
      <c r="AE24" s="215"/>
      <c r="AF24" s="215"/>
      <c r="AG24" s="215" t="s">
        <v>108</v>
      </c>
      <c r="AH24" s="215"/>
      <c r="AI24" s="215"/>
      <c r="AJ24" s="215"/>
      <c r="AK24" s="215"/>
      <c r="AL24" s="215"/>
      <c r="AM24" s="215"/>
      <c r="AN24" s="215"/>
      <c r="AO24" s="215"/>
      <c r="AP24" s="215"/>
      <c r="AQ24" s="215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</row>
    <row r="25" spans="1:60" outlineLevel="2" x14ac:dyDescent="0.2">
      <c r="A25" s="222"/>
      <c r="B25" s="223"/>
      <c r="C25" s="247" t="s">
        <v>125</v>
      </c>
      <c r="D25" s="242"/>
      <c r="E25" s="242"/>
      <c r="F25" s="242"/>
      <c r="G25" s="242"/>
      <c r="H25" s="225"/>
      <c r="I25" s="225"/>
      <c r="J25" s="225"/>
      <c r="K25" s="225"/>
      <c r="L25" s="225"/>
      <c r="M25" s="225"/>
      <c r="N25" s="224"/>
      <c r="O25" s="224"/>
      <c r="P25" s="224"/>
      <c r="Q25" s="224"/>
      <c r="R25" s="225"/>
      <c r="S25" s="225"/>
      <c r="T25" s="225"/>
      <c r="U25" s="225"/>
      <c r="V25" s="225"/>
      <c r="W25" s="225"/>
      <c r="X25" s="225"/>
      <c r="Y25" s="225"/>
      <c r="Z25" s="215"/>
      <c r="AA25" s="215"/>
      <c r="AB25" s="215"/>
      <c r="AC25" s="215"/>
      <c r="AD25" s="215"/>
      <c r="AE25" s="215"/>
      <c r="AF25" s="215"/>
      <c r="AG25" s="215" t="s">
        <v>109</v>
      </c>
      <c r="AH25" s="215"/>
      <c r="AI25" s="215"/>
      <c r="AJ25" s="215"/>
      <c r="AK25" s="215"/>
      <c r="AL25" s="215"/>
      <c r="AM25" s="215"/>
      <c r="AN25" s="215"/>
      <c r="AO25" s="215"/>
      <c r="AP25" s="215"/>
      <c r="AQ25" s="215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</row>
    <row r="26" spans="1:60" x14ac:dyDescent="0.2">
      <c r="A26" s="3"/>
      <c r="B26" s="4"/>
      <c r="C26" s="248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AE26">
        <v>12</v>
      </c>
      <c r="AF26">
        <v>21</v>
      </c>
      <c r="AG26" t="s">
        <v>83</v>
      </c>
    </row>
    <row r="27" spans="1:60" x14ac:dyDescent="0.2">
      <c r="A27" s="218"/>
      <c r="B27" s="219" t="s">
        <v>29</v>
      </c>
      <c r="C27" s="249"/>
      <c r="D27" s="220"/>
      <c r="E27" s="221"/>
      <c r="F27" s="221"/>
      <c r="G27" s="233">
        <f>G8+G15+G22</f>
        <v>0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AE27">
        <f>SUMIF(L7:L25,AE26,G7:G25)</f>
        <v>0</v>
      </c>
      <c r="AF27">
        <f>SUMIF(L7:L25,AF26,G7:G25)</f>
        <v>0</v>
      </c>
      <c r="AG27" t="s">
        <v>126</v>
      </c>
    </row>
    <row r="28" spans="1:60" x14ac:dyDescent="0.2">
      <c r="C28" s="250"/>
      <c r="D28" s="10"/>
      <c r="AG28" t="s">
        <v>127</v>
      </c>
    </row>
    <row r="29" spans="1:60" x14ac:dyDescent="0.2">
      <c r="D29" s="10"/>
    </row>
    <row r="30" spans="1:60" x14ac:dyDescent="0.2">
      <c r="D30" s="10"/>
    </row>
    <row r="31" spans="1:60" x14ac:dyDescent="0.2">
      <c r="D31" s="10"/>
    </row>
    <row r="32" spans="1:60" x14ac:dyDescent="0.2">
      <c r="D32" s="10"/>
    </row>
    <row r="33" spans="4:4" x14ac:dyDescent="0.2">
      <c r="D33" s="10"/>
    </row>
    <row r="34" spans="4:4" x14ac:dyDescent="0.2">
      <c r="D34" s="10"/>
    </row>
    <row r="35" spans="4:4" x14ac:dyDescent="0.2">
      <c r="D35" s="10"/>
    </row>
    <row r="36" spans="4:4" x14ac:dyDescent="0.2">
      <c r="D36" s="10"/>
    </row>
    <row r="37" spans="4:4" x14ac:dyDescent="0.2">
      <c r="D37" s="10"/>
    </row>
    <row r="38" spans="4:4" x14ac:dyDescent="0.2">
      <c r="D38" s="10"/>
    </row>
    <row r="39" spans="4:4" x14ac:dyDescent="0.2">
      <c r="D39" s="10"/>
    </row>
    <row r="40" spans="4:4" x14ac:dyDescent="0.2">
      <c r="D40" s="10"/>
    </row>
    <row r="41" spans="4:4" x14ac:dyDescent="0.2">
      <c r="D41" s="10"/>
    </row>
    <row r="42" spans="4:4" x14ac:dyDescent="0.2">
      <c r="D42" s="10"/>
    </row>
    <row r="43" spans="4:4" x14ac:dyDescent="0.2">
      <c r="D43" s="10"/>
    </row>
    <row r="44" spans="4:4" x14ac:dyDescent="0.2">
      <c r="D44" s="10"/>
    </row>
    <row r="45" spans="4:4" x14ac:dyDescent="0.2">
      <c r="D45" s="10"/>
    </row>
    <row r="46" spans="4:4" x14ac:dyDescent="0.2">
      <c r="D46" s="10"/>
    </row>
    <row r="47" spans="4:4" x14ac:dyDescent="0.2">
      <c r="D47" s="10"/>
    </row>
    <row r="48" spans="4:4" x14ac:dyDescent="0.2">
      <c r="D48" s="10"/>
    </row>
    <row r="49" spans="4:4" x14ac:dyDescent="0.2">
      <c r="D49" s="10"/>
    </row>
    <row r="50" spans="4:4" x14ac:dyDescent="0.2">
      <c r="D50" s="10"/>
    </row>
    <row r="51" spans="4:4" x14ac:dyDescent="0.2">
      <c r="D51" s="10"/>
    </row>
    <row r="52" spans="4:4" x14ac:dyDescent="0.2">
      <c r="D52" s="10"/>
    </row>
    <row r="53" spans="4:4" x14ac:dyDescent="0.2">
      <c r="D53" s="10"/>
    </row>
    <row r="54" spans="4:4" x14ac:dyDescent="0.2">
      <c r="D54" s="10"/>
    </row>
    <row r="55" spans="4:4" x14ac:dyDescent="0.2">
      <c r="D55" s="10"/>
    </row>
    <row r="56" spans="4:4" x14ac:dyDescent="0.2">
      <c r="D56" s="10"/>
    </row>
    <row r="57" spans="4:4" x14ac:dyDescent="0.2">
      <c r="D57" s="10"/>
    </row>
    <row r="58" spans="4:4" x14ac:dyDescent="0.2">
      <c r="D58" s="10"/>
    </row>
    <row r="59" spans="4:4" x14ac:dyDescent="0.2">
      <c r="D59" s="10"/>
    </row>
    <row r="60" spans="4:4" x14ac:dyDescent="0.2">
      <c r="D60" s="10"/>
    </row>
    <row r="61" spans="4:4" x14ac:dyDescent="0.2">
      <c r="D61" s="10"/>
    </row>
    <row r="62" spans="4:4" x14ac:dyDescent="0.2">
      <c r="D62" s="10"/>
    </row>
    <row r="63" spans="4:4" x14ac:dyDescent="0.2">
      <c r="D63" s="10"/>
    </row>
    <row r="64" spans="4:4" x14ac:dyDescent="0.2">
      <c r="D64" s="10"/>
    </row>
    <row r="65" spans="4:4" x14ac:dyDescent="0.2">
      <c r="D65" s="10"/>
    </row>
    <row r="66" spans="4:4" x14ac:dyDescent="0.2">
      <c r="D66" s="10"/>
    </row>
    <row r="67" spans="4:4" x14ac:dyDescent="0.2">
      <c r="D67" s="10"/>
    </row>
    <row r="68" spans="4:4" x14ac:dyDescent="0.2">
      <c r="D68" s="10"/>
    </row>
    <row r="69" spans="4:4" x14ac:dyDescent="0.2">
      <c r="D69" s="10"/>
    </row>
    <row r="70" spans="4:4" x14ac:dyDescent="0.2">
      <c r="D70" s="10"/>
    </row>
    <row r="71" spans="4:4" x14ac:dyDescent="0.2">
      <c r="D71" s="10"/>
    </row>
    <row r="72" spans="4:4" x14ac:dyDescent="0.2">
      <c r="D72" s="10"/>
    </row>
    <row r="73" spans="4:4" x14ac:dyDescent="0.2">
      <c r="D73" s="10"/>
    </row>
    <row r="74" spans="4:4" x14ac:dyDescent="0.2">
      <c r="D74" s="10"/>
    </row>
    <row r="75" spans="4:4" x14ac:dyDescent="0.2">
      <c r="D75" s="10"/>
    </row>
    <row r="76" spans="4:4" x14ac:dyDescent="0.2">
      <c r="D76" s="10"/>
    </row>
    <row r="77" spans="4:4" x14ac:dyDescent="0.2">
      <c r="D77" s="10"/>
    </row>
    <row r="78" spans="4:4" x14ac:dyDescent="0.2">
      <c r="D78" s="10"/>
    </row>
    <row r="79" spans="4:4" x14ac:dyDescent="0.2">
      <c r="D79" s="10"/>
    </row>
    <row r="80" spans="4:4" x14ac:dyDescent="0.2">
      <c r="D80" s="10"/>
    </row>
    <row r="81" spans="4:4" x14ac:dyDescent="0.2">
      <c r="D81" s="10"/>
    </row>
    <row r="82" spans="4:4" x14ac:dyDescent="0.2">
      <c r="D82" s="10"/>
    </row>
    <row r="83" spans="4:4" x14ac:dyDescent="0.2">
      <c r="D83" s="10"/>
    </row>
    <row r="84" spans="4:4" x14ac:dyDescent="0.2">
      <c r="D84" s="10"/>
    </row>
    <row r="85" spans="4:4" x14ac:dyDescent="0.2">
      <c r="D85" s="10"/>
    </row>
    <row r="86" spans="4:4" x14ac:dyDescent="0.2">
      <c r="D86" s="10"/>
    </row>
    <row r="87" spans="4:4" x14ac:dyDescent="0.2">
      <c r="D87" s="10"/>
    </row>
    <row r="88" spans="4:4" x14ac:dyDescent="0.2">
      <c r="D88" s="10"/>
    </row>
    <row r="89" spans="4:4" x14ac:dyDescent="0.2">
      <c r="D89" s="10"/>
    </row>
    <row r="90" spans="4:4" x14ac:dyDescent="0.2">
      <c r="D90" s="10"/>
    </row>
    <row r="91" spans="4:4" x14ac:dyDescent="0.2">
      <c r="D91" s="10"/>
    </row>
    <row r="92" spans="4:4" x14ac:dyDescent="0.2">
      <c r="D92" s="10"/>
    </row>
    <row r="93" spans="4:4" x14ac:dyDescent="0.2">
      <c r="D93" s="10"/>
    </row>
    <row r="94" spans="4:4" x14ac:dyDescent="0.2">
      <c r="D94" s="10"/>
    </row>
    <row r="95" spans="4:4" x14ac:dyDescent="0.2">
      <c r="D95" s="10"/>
    </row>
    <row r="96" spans="4:4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DnOsa2TpI/oMy4eAf9OIQ2SbcmStklY/evpPIP6mY5o8RsllX8YoEdctS3LBSSW4ogBUSKFRTK+3MRUzsMCmJA==" saltValue="HHGlGaklngmv0E8APYc4JA==" spinCount="100000" sheet="1" formatRows="0"/>
  <mergeCells count="14">
    <mergeCell ref="C24:G24"/>
    <mergeCell ref="C25:G25"/>
    <mergeCell ref="C13:G13"/>
    <mergeCell ref="C14:G14"/>
    <mergeCell ref="C17:G17"/>
    <mergeCell ref="C18:G18"/>
    <mergeCell ref="C20:G20"/>
    <mergeCell ref="C21:G21"/>
    <mergeCell ref="A1:G1"/>
    <mergeCell ref="C2:G2"/>
    <mergeCell ref="C3:G3"/>
    <mergeCell ref="C4:G4"/>
    <mergeCell ref="C10:G10"/>
    <mergeCell ref="C11:G11"/>
  </mergeCells>
  <pageMargins left="0.59055118110236204" right="0.196850393700787" top="0.78740157499999996" bottom="0.78740157499999996" header="0.3" footer="0.3"/>
  <pageSetup paperSize="9" orientation="landscape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48</vt:i4>
      </vt:variant>
    </vt:vector>
  </HeadingPairs>
  <TitlesOfParts>
    <vt:vector size="52" baseType="lpstr">
      <vt:lpstr>Pokyny pro vyplnění</vt:lpstr>
      <vt:lpstr>Stavba</vt:lpstr>
      <vt:lpstr>VzorPolozky</vt:lpstr>
      <vt:lpstr>01 01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'01 01 Pol'!Názvy_tisku</vt:lpstr>
      <vt:lpstr>oadresa</vt:lpstr>
      <vt:lpstr>Stavba!Objednatel</vt:lpstr>
      <vt:lpstr>Stavba!Objekt</vt:lpstr>
      <vt:lpstr>'01 01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Hanák Josef</dc:creator>
  <cp:lastModifiedBy>Hanák Josef</cp:lastModifiedBy>
  <cp:lastPrinted>2019-03-19T12:27:02Z</cp:lastPrinted>
  <dcterms:created xsi:type="dcterms:W3CDTF">2009-04-08T07:15:50Z</dcterms:created>
  <dcterms:modified xsi:type="dcterms:W3CDTF">2026-04-08T08:11:33Z</dcterms:modified>
</cp:coreProperties>
</file>