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ds2\Desktop\Podklady\Rozpočty\Prodloužení ul. Wágnerova rev\rev č. 2 dne 17.7.2020\"/>
    </mc:Choice>
  </mc:AlternateContent>
  <xr:revisionPtr revIDLastSave="0" documentId="8_{B9B7EF07-C799-4DD4-95FF-335B0AF749B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101 10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'SO101 101.1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'SO101 101.1 Pol'!$A$1:$X$145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42" i="12" l="1"/>
  <c r="BA139" i="12"/>
  <c r="BA135" i="12"/>
  <c r="BA131" i="12"/>
  <c r="BA129" i="12"/>
  <c r="BA126" i="12"/>
  <c r="BA123" i="12"/>
  <c r="BA121" i="12"/>
  <c r="BA119" i="12"/>
  <c r="BA90" i="12"/>
  <c r="BA88" i="12"/>
  <c r="BA86" i="12"/>
  <c r="BA84" i="12"/>
  <c r="BA59" i="12"/>
  <c r="BA52" i="12"/>
  <c r="BA49" i="12"/>
  <c r="BA27" i="12"/>
  <c r="BA24" i="12"/>
  <c r="BA17" i="12"/>
  <c r="BA15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I55" i="12" s="1"/>
  <c r="K56" i="12"/>
  <c r="K55" i="12" s="1"/>
  <c r="O56" i="12"/>
  <c r="O55" i="12" s="1"/>
  <c r="Q56" i="12"/>
  <c r="Q55" i="12" s="1"/>
  <c r="V56" i="12"/>
  <c r="V55" i="12" s="1"/>
  <c r="G58" i="12"/>
  <c r="G55" i="12" s="1"/>
  <c r="I51" i="1" s="1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M104" i="12" s="1"/>
  <c r="I105" i="12"/>
  <c r="I104" i="12" s="1"/>
  <c r="K105" i="12"/>
  <c r="K104" i="12" s="1"/>
  <c r="O105" i="12"/>
  <c r="O104" i="12" s="1"/>
  <c r="Q105" i="12"/>
  <c r="Q104" i="12" s="1"/>
  <c r="V105" i="12"/>
  <c r="V104" i="12" s="1"/>
  <c r="I107" i="12"/>
  <c r="G108" i="12"/>
  <c r="I108" i="12"/>
  <c r="K108" i="12"/>
  <c r="K107" i="12" s="1"/>
  <c r="M108" i="12"/>
  <c r="O108" i="12"/>
  <c r="Q108" i="12"/>
  <c r="V108" i="12"/>
  <c r="V107" i="12" s="1"/>
  <c r="G111" i="12"/>
  <c r="I111" i="12"/>
  <c r="K111" i="12"/>
  <c r="M111" i="12"/>
  <c r="O111" i="12"/>
  <c r="O107" i="12" s="1"/>
  <c r="Q111" i="12"/>
  <c r="V111" i="12"/>
  <c r="G113" i="12"/>
  <c r="M113" i="12" s="1"/>
  <c r="I113" i="12"/>
  <c r="K113" i="12"/>
  <c r="O113" i="12"/>
  <c r="Q113" i="12"/>
  <c r="Q107" i="12" s="1"/>
  <c r="V113" i="12"/>
  <c r="O114" i="12"/>
  <c r="Q114" i="12"/>
  <c r="G115" i="12"/>
  <c r="G114" i="12" s="1"/>
  <c r="I55" i="1" s="1"/>
  <c r="I18" i="1" s="1"/>
  <c r="I115" i="12"/>
  <c r="I114" i="12" s="1"/>
  <c r="K115" i="12"/>
  <c r="K114" i="12" s="1"/>
  <c r="M115" i="12"/>
  <c r="O115" i="12"/>
  <c r="Q115" i="12"/>
  <c r="V115" i="12"/>
  <c r="V114" i="12" s="1"/>
  <c r="G116" i="12"/>
  <c r="I116" i="12"/>
  <c r="K116" i="12"/>
  <c r="M116" i="12"/>
  <c r="O116" i="12"/>
  <c r="Q116" i="12"/>
  <c r="V116" i="12"/>
  <c r="G117" i="12"/>
  <c r="G118" i="12"/>
  <c r="M118" i="12" s="1"/>
  <c r="I118" i="12"/>
  <c r="K118" i="12"/>
  <c r="K117" i="12" s="1"/>
  <c r="O118" i="12"/>
  <c r="O117" i="12" s="1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1" i="12"/>
  <c r="M141" i="12" s="1"/>
  <c r="M140" i="12" s="1"/>
  <c r="I141" i="12"/>
  <c r="I140" i="12" s="1"/>
  <c r="K141" i="12"/>
  <c r="K140" i="12" s="1"/>
  <c r="O141" i="12"/>
  <c r="O140" i="12" s="1"/>
  <c r="Q141" i="12"/>
  <c r="Q140" i="12" s="1"/>
  <c r="V141" i="12"/>
  <c r="V140" i="12" s="1"/>
  <c r="AE144" i="12"/>
  <c r="F41" i="1" s="1"/>
  <c r="I17" i="1"/>
  <c r="H43" i="1"/>
  <c r="V124" i="12" l="1"/>
  <c r="I124" i="12"/>
  <c r="K60" i="12"/>
  <c r="O8" i="12"/>
  <c r="AF144" i="12"/>
  <c r="Q124" i="12"/>
  <c r="V117" i="12"/>
  <c r="I117" i="12"/>
  <c r="V94" i="12"/>
  <c r="K94" i="12"/>
  <c r="V60" i="12"/>
  <c r="O60" i="12"/>
  <c r="M55" i="12"/>
  <c r="K8" i="12"/>
  <c r="F39" i="1"/>
  <c r="F42" i="1"/>
  <c r="O124" i="12"/>
  <c r="G124" i="12"/>
  <c r="I57" i="1" s="1"/>
  <c r="I19" i="1" s="1"/>
  <c r="Q117" i="12"/>
  <c r="M117" i="12"/>
  <c r="Q94" i="12"/>
  <c r="I94" i="12"/>
  <c r="V8" i="12"/>
  <c r="I8" i="12"/>
  <c r="Q60" i="12"/>
  <c r="K124" i="12"/>
  <c r="M114" i="12"/>
  <c r="G107" i="12"/>
  <c r="I56" i="1" s="1"/>
  <c r="M107" i="12"/>
  <c r="O94" i="12"/>
  <c r="I60" i="12"/>
  <c r="Q8" i="12"/>
  <c r="M124" i="12"/>
  <c r="M8" i="12"/>
  <c r="M94" i="12"/>
  <c r="M60" i="12"/>
  <c r="G140" i="12"/>
  <c r="I58" i="1" s="1"/>
  <c r="I20" i="1" s="1"/>
  <c r="G104" i="12"/>
  <c r="I54" i="1" s="1"/>
  <c r="G60" i="12"/>
  <c r="I52" i="1" s="1"/>
  <c r="G94" i="12"/>
  <c r="I53" i="1" s="1"/>
  <c r="G8" i="12"/>
  <c r="J28" i="1"/>
  <c r="J26" i="1"/>
  <c r="G38" i="1"/>
  <c r="F38" i="1"/>
  <c r="J23" i="1"/>
  <c r="J24" i="1"/>
  <c r="J25" i="1"/>
  <c r="J27" i="1"/>
  <c r="E24" i="1"/>
  <c r="G24" i="1"/>
  <c r="E26" i="1"/>
  <c r="G26" i="1"/>
  <c r="I50" i="1" l="1"/>
  <c r="G144" i="12"/>
  <c r="G42" i="1"/>
  <c r="G39" i="1"/>
  <c r="G43" i="1" s="1"/>
  <c r="G25" i="1" s="1"/>
  <c r="G41" i="1"/>
  <c r="I41" i="1" s="1"/>
  <c r="I42" i="1"/>
  <c r="F43" i="1"/>
  <c r="G23" i="1" s="1"/>
  <c r="A27" i="1" l="1"/>
  <c r="I39" i="1"/>
  <c r="I43" i="1" s="1"/>
  <c r="I59" i="1"/>
  <c r="I16" i="1"/>
  <c r="I21" i="1" s="1"/>
  <c r="J42" i="1" l="1"/>
  <c r="J41" i="1"/>
  <c r="J39" i="1"/>
  <c r="J43" i="1" s="1"/>
  <c r="J58" i="1"/>
  <c r="J53" i="1"/>
  <c r="J50" i="1"/>
  <c r="J52" i="1"/>
  <c r="J55" i="1"/>
  <c r="J54" i="1"/>
  <c r="J57" i="1"/>
  <c r="J51" i="1"/>
  <c r="J56" i="1"/>
  <c r="G28" i="1"/>
  <c r="G27" i="1" s="1"/>
  <c r="G29" i="1" s="1"/>
  <c r="A28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Dušan Spáčil</author>
  </authors>
  <commentList>
    <comment ref="S6" authorId="0" shapeId="0" xr:uid="{697660DC-8268-407D-9BC7-7072F4E255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2F6947-8BF8-445B-82BB-1B89DDFB33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<sst xmlns="http://schemas.openxmlformats.org/spreadsheetml/2006/main" count="802" uniqueCount="314">
  <si>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</si>
  <si>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</si>
  <si>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</si>
  <si>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</si>
  <si>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</si>
  <si>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</si>
  <si>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</si>
  <si>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</si>
  <si>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</si>
  <si>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</si>
  <si>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</si>
  <si>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</si>
  <si>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</si>
  <si>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</si>
  <si>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</si>
  <si>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</si>
  <si>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</si>
  <si>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</si>
  <si>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</si>
  <si>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</si>
  <si>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</si>
  <si>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</si>
  <si>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</si>
  <si>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</si>
  <si>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</si>
  <si>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</si>
  <si>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</si>
  <si>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</si>
  <si>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</si>
  <si>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</si>
  <si>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</si>
  <si>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</si>
  <si>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</si>
  <si>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</si>
  <si>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</si>
  <si>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</si>
  <si>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</si>
  <si>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</si>
  <si>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</si>
  <si>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</si>
  <si>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</si>
  <si>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</si>
  <si>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</si>
  <si>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101.1</t>
  </si>
  <si>
    <t>Zpevněné plochy a komunikace - asfalt</t>
  </si>
  <si>
    <t>SO101</t>
  </si>
  <si>
    <t>Prodloužení ulice Wágnerova II. Etapa</t>
  </si>
  <si>
    <t>Objekt:</t>
  </si>
  <si>
    <t>Rozpočet:</t>
  </si>
  <si>
    <t>MD202003.1_rev_2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</si>
  <si>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</si>
  <si>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</si>
  <si>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</si>
  <si>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</si>
  <si>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</si>
  <si>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</si>
  <si>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</si>
  <si>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</si>
  <si>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</si>
  <si>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</si>
  <si>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</si>
  <si>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</si>
  <si>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</si>
  <si>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</si>
  <si>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</si>
  <si>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</si>
  <si>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</si>
  <si>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</si>
  <si>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</si>
  <si>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</si>
  <si>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</si>
  <si>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</si>
  <si>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</si>
  <si>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</si>
  <si>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</si>
  <si>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</si>
  <si>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</si>
  <si>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</si>
  <si>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</si>
  <si>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</si>
  <si>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</si>
  <si>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</si>
  <si>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</si>
  <si>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</si>
  <si>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</si>
  <si>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</si>
  <si>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</si>
  <si>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</si>
  <si>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</si>
  <si>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</si>
  <si>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</si>
  <si>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</si>
  <si>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</si>
  <si>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</si>
  <si>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</si>
  <si>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</si>
  <si>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</si>
  <si>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</si>
  <si>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</si>
  <si>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</si>
  <si>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</si>
  <si>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111101101R00</t>
  </si>
  <si>
    <t>Odstranění travin při celkové ploše do 0,1 ha</t>
  </si>
  <si>
    <t>har</t>
  </si>
  <si>
    <t>800-1</t>
  </si>
  <si>
    <t>RTS 20/ I</t>
  </si>
  <si>
    <t>Práce</t>
  </si>
  <si>
    <t>POL1_1</t>
  </si>
  <si>
    <t>a rákosu s případným nutným přemístěním a uložením na hromady na vzdálenost do 50 m,</t>
  </si>
  <si>
    <t>SPI</t>
  </si>
  <si>
    <t>389/10000</t>
  </si>
  <si>
    <t>VV</t>
  </si>
  <si>
    <t>113107630R00</t>
  </si>
  <si>
    <t>Odstranění podkladů nebo krytů z kameniva hrubého drceného, v ploše jednotlivě nad 50 m2, tloušťka vrstvy 300 mm</t>
  </si>
  <si>
    <t>m2</t>
  </si>
  <si>
    <t>822-1</t>
  </si>
  <si>
    <t>113108410R00</t>
  </si>
  <si>
    <t>Odstranění podkladů nebo krytů živičných, v ploše jednotlivě nad 50 m2, tloušťka vrstvy 100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</si>
  <si>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</si>
  <si>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</si>
  <si>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</si>
  <si>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</si>
  <si>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121101100R00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</si>
  <si>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</si>
  <si>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</si>
  <si>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</si>
  <si>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122201102R00</t>
  </si>
  <si>
    <t>Odkopávky a  prokopávky nezapažené v hornině 3_x000D_
 přes 100 do 1 000 m3</t>
  </si>
  <si>
    <t>s přehozením výkopku na vzdálenost do 3 m nebo s naložením na dopravní prostředek,</t>
  </si>
  <si>
    <t>122201109R00</t>
  </si>
  <si>
    <t>Odkopávky a  prokopávky nezapažené v hornině 3_x000D_
 příplatek k cenám za lepivost horniny</t>
  </si>
  <si>
    <t>372*0,5</t>
  </si>
  <si>
    <t>132201110R00</t>
  </si>
  <si>
    <t>Hloubení rýh šířky do 60 cm do 50 m3, v hornině 3, hloubení strojně</t>
  </si>
  <si>
    <t>POL1_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</si>
  <si>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</si>
  <si>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trativod : 96*0,3*0,4</t>
  </si>
  <si>
    <t>132201119R00</t>
  </si>
  <si>
    <t xml:space="preserve">Hloubení rýh šířky do 60 cm příplatek za lepivost, v hornině 3,  </t>
  </si>
  <si>
    <t>11,52*0,5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</si>
  <si>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</si>
  <si>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</si>
  <si>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</si>
  <si>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zásyp trativodu zpět : 5,11*2</t>
  </si>
  <si>
    <t>ornice zpět : 15</t>
  </si>
  <si>
    <t>167101101R00</t>
  </si>
  <si>
    <t>Nakládání, skládání, překládání neulehlého výkopku nakládání výkopku_x000D_
 do 100 m3, z horniny 1 až 4</t>
  </si>
  <si>
    <t>zásyp trativodu : 5,11</t>
  </si>
  <si>
    <t>ornice : 15</t>
  </si>
  <si>
    <t>162701105R00</t>
  </si>
  <si>
    <t>Vodorovné přemístění výkopku z horniny 1 až 4, na vzdálenost přes 9 000  do 10 000 m</t>
  </si>
  <si>
    <t>372+11,52-5,11</t>
  </si>
  <si>
    <t>174101101R00</t>
  </si>
  <si>
    <t>Zásyp sypaninou se zhutněním jam, šachet, rýh nebo kolem objektů v těchto vykopávkách</t>
  </si>
  <si>
    <t>z jakékoliv horniny s uložením výkopku po vrstvách,</t>
  </si>
  <si>
    <t>zásyp trativodu : 11,52-4,32-2,09</t>
  </si>
  <si>
    <t>181101102R00</t>
  </si>
  <si>
    <t>Úprava pláně v zářezech v hornině 1 až 4, se zhutněním</t>
  </si>
  <si>
    <t>vyrovnáním výškových rozdílů, ploch vodorovných a ploch do sklonu 1 : 5.</t>
  </si>
  <si>
    <t>asfalt : 376</t>
  </si>
  <si>
    <t>recyklat : 17</t>
  </si>
  <si>
    <t>vjezd : 90</t>
  </si>
  <si>
    <t>chodnik : 82</t>
  </si>
  <si>
    <t>121100001RAB</t>
  </si>
  <si>
    <t>Sejmutí ornice naložení a uložení_x000D_
 odvoz do 5 000 m</t>
  </si>
  <si>
    <t>AP-HSV</t>
  </si>
  <si>
    <t>Agregovaná položka</t>
  </si>
  <si>
    <t>POL2_1</t>
  </si>
  <si>
    <t>popř. lesní půdy s naložením, vodorovným přemístěním a složením na hromady nebo se zpětným přemístěním a rozprostřením.</t>
  </si>
  <si>
    <t>180400020RA0</t>
  </si>
  <si>
    <t>Založení trávníku s dodáním osiva parkového, v rovině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</si>
  <si>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</si>
  <si>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</si>
  <si>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</si>
  <si>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171201101R00</t>
  </si>
  <si>
    <t>Uložení sypaniny do násypů nezhutněných</t>
  </si>
  <si>
    <t>POP</t>
  </si>
  <si>
    <t>199000002R00</t>
  </si>
  <si>
    <t>Poplatky za skládku horniny 1- 4, skupina 17 05 04 z Katalogu odpadů</t>
  </si>
  <si>
    <t>212312111R00</t>
  </si>
  <si>
    <t>Lože pro trativody z betonu prostého</t>
  </si>
  <si>
    <t>800-2</t>
  </si>
  <si>
    <t>96*0,3*0,15</t>
  </si>
  <si>
    <t>212810010RAD</t>
  </si>
  <si>
    <t>Trativody z flexibilních trubek lože ze štěrkopísku a obsyp z drceného kameniva, d 160 mm</t>
  </si>
  <si>
    <t>Lože pro trativody, položení trubek, obsyp potrubí sypaninou z vhodných hornin, nebo materiálem připraveným podél výkopu ve vzdálenosti do 3 m od jeho kraje.  Bez výkopu rýhy.</t>
  </si>
  <si>
    <t>564952111R00</t>
  </si>
  <si>
    <t>Podklad nebo kryt z mechanicky zpevněného kameniva (MZK) tloušťka po zhutnění 150 mm</t>
  </si>
  <si>
    <t>s rozprostřením a zhutněním</t>
  </si>
  <si>
    <t>asfalt : 375</t>
  </si>
  <si>
    <t>564962111R00</t>
  </si>
  <si>
    <t>Podklad nebo kryt z mechanicky zpevněného kameniva (MZK) tloušťka po zhutnění 200 mm</t>
  </si>
  <si>
    <t>564851111RT2</t>
  </si>
  <si>
    <t>Podklad ze štěrkodrti s rozprostřením a zhutněním frakce 0-32 mm, tloušťka po zhutnění 150 mm</t>
  </si>
  <si>
    <t>564861111RT2</t>
  </si>
  <si>
    <t>Podklad ze štěrkodrti s rozprostřením a zhutněním frakce 0-32 mm, tloušťka po zhutnění 200 mm</t>
  </si>
  <si>
    <t>564871111RT2</t>
  </si>
  <si>
    <t>Podklad ze štěrkodrti s rozprostřením a zhutněním frakce 0-32 mm, tloušťka po zhutnění 250 mm</t>
  </si>
  <si>
    <t>564861111RT7</t>
  </si>
  <si>
    <t xml:space="preserve">Podklad z kameniva po zhutnění tloušťky 40 cm </t>
  </si>
  <si>
    <t>Vlastní</t>
  </si>
  <si>
    <t>Indiv</t>
  </si>
  <si>
    <t>465</t>
  </si>
  <si>
    <t>564871111RT6</t>
  </si>
  <si>
    <t>Podklad ze kameniva po zhutnění tloušťky 30 cm</t>
  </si>
  <si>
    <t>565310016R00</t>
  </si>
  <si>
    <t>Podklad z asfaltového recykllátu tloušťka po zhutnění 100 mm</t>
  </si>
  <si>
    <t>573111113R00</t>
  </si>
  <si>
    <t>Postřik živičný infiltrační s posypem kamenivem v množství 1,5 kg/m2</t>
  </si>
  <si>
    <t>z asfaltu silničního</t>
  </si>
  <si>
    <t>573211111R00</t>
  </si>
  <si>
    <t>Postřik živičný spojovací bez posypu kamenivem z asfaltu silničního, v množství od 0,5 do 0,7 kg/m2</t>
  </si>
  <si>
    <t>573411114R00</t>
  </si>
  <si>
    <t>Nátěr živičný uzavírací nebo udržovací z asfaltu silničního s posypem kamenivem v množství 1,5 kg/m2</t>
  </si>
  <si>
    <t>s posypem kamenivem a se zaválcováním kameniva</t>
  </si>
  <si>
    <t>2*17</t>
  </si>
  <si>
    <t>577112123RT2</t>
  </si>
  <si>
    <t>Beton asfaltový z modifikovaného asfaltu v pruhu šířky přes 3 m, ACO 11 S , tloušťky 40 mm, plochy od 201 do 1000 m2</t>
  </si>
  <si>
    <t>577114127RT2</t>
  </si>
  <si>
    <t>Beton asfaltový z modifikovaného asfaltu v pruhu šířky přes 3 m, ACL 16 S , tloušťky 80 mm, plochy od 201 do 1000 m2</t>
  </si>
  <si>
    <t>RTS 12/ I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</si>
  <si>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</si>
  <si>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</si>
  <si>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</si>
  <si>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596215025R00</t>
  </si>
  <si>
    <t>Kladení zámkové dlažby do drtě příplatek za kladení dlažby tloušťky 60 mm, do100 m2</t>
  </si>
  <si>
    <t>RTS 15/ II</t>
  </si>
  <si>
    <t>596215061R00</t>
  </si>
  <si>
    <t>Kladení zámkové dlažby do drtě tloušťka dlažby 100 mm, tloušťka lože 40 mm</t>
  </si>
  <si>
    <t>596215065R00</t>
  </si>
  <si>
    <t>Kladení zámkové dlažby do drtě příplatek za kladení dlažby tloušťky 100 mm, do100 m2</t>
  </si>
  <si>
    <t>59245267R</t>
  </si>
  <si>
    <t>dlažba betonová dvouvrstvá; obdélník; dlaždice pro nevidomé; červená; l = 200 mm; š = 100 mm; tl. 60,0 mm</t>
  </si>
  <si>
    <t>SPCM</t>
  </si>
  <si>
    <t>Specifikace</t>
  </si>
  <si>
    <t>POL3_0</t>
  </si>
  <si>
    <t>59245288R</t>
  </si>
  <si>
    <t>dlažba betonová zámková, dvouvrstvá; vlnka ostrá; šedá; l = 225 mm; š = 112 mm; tl. 100,0 mm</t>
  </si>
  <si>
    <t>59245308R</t>
  </si>
  <si>
    <t>dlažba betonová dvouvrstvá; obdélník; šedá; l = 200 mm; š = 100 mm; tl. 60,0 mm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</si>
  <si>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</si>
  <si>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</si>
  <si>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</si>
  <si>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silniční obrubník : 205</t>
  </si>
  <si>
    <t>chodníkový : 63</t>
  </si>
  <si>
    <t>59217410R</t>
  </si>
  <si>
    <t>obrubník chodníkový materiál beton; l = 1000,0 mm; š = 100,0 mm; h = 250,0 mm; barva šedá</t>
  </si>
  <si>
    <t>kus</t>
  </si>
  <si>
    <t>59217472R</t>
  </si>
  <si>
    <t>obrubník silniční materiál beton; l = 1000,0 mm; š = 150,0 mm; h = 250,0 mm; barva šedá</t>
  </si>
  <si>
    <t>59217476R</t>
  </si>
  <si>
    <t>obrubník silniční nájezdový; materiál beton; l = 1000,0 mm; š = 150,0 mm; h = 150,0 mm; barva šedá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</si>
  <si>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</si>
  <si>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</si>
  <si>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</si>
  <si>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</si>
  <si>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998225111R00</t>
  </si>
  <si>
    <t>Přesun hmot komunikací a letišť, kryt živičný jakékoliv délky objektu</t>
  </si>
  <si>
    <t>t</t>
  </si>
  <si>
    <t>vodorovně do 200 m</t>
  </si>
  <si>
    <t>979083117R00</t>
  </si>
  <si>
    <t>Vodorovné přemístění suti na skládku do 6000 m</t>
  </si>
  <si>
    <t>800-6</t>
  </si>
  <si>
    <t>včetně naložení na dopravní prostředek a složení,</t>
  </si>
  <si>
    <t>skládka Čebín 5km : 287,54</t>
  </si>
  <si>
    <t>979087212R00</t>
  </si>
  <si>
    <t>Nakládání na dopravní prostředky suti</t>
  </si>
  <si>
    <t>Přesun suti</t>
  </si>
  <si>
    <t>POL8_</t>
  </si>
  <si>
    <t>pro vodorovnou dopravu</t>
  </si>
  <si>
    <t>979990001R00</t>
  </si>
  <si>
    <t>Poplatek za skládku stavební suti, skupina 17 09 04 z Katalogu odpadů</t>
  </si>
  <si>
    <t>801-3</t>
  </si>
  <si>
    <t>2298300102R00</t>
  </si>
  <si>
    <t>Demontáž provizorního sloupku VO</t>
  </si>
  <si>
    <t>229830020R00</t>
  </si>
  <si>
    <t>Demontáž základu provizorního sloupku VO</t>
  </si>
  <si>
    <t>004111011R</t>
  </si>
  <si>
    <t>Archeologický průzkum - příplatek za způsob provádění zemních prací</t>
  </si>
  <si>
    <t>Soubor</t>
  </si>
  <si>
    <t>VRN</t>
  </si>
  <si>
    <t>POL99_2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</si>
  <si>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</si>
  <si>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</si>
  <si>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</si>
  <si>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</si>
  <si>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</si>
  <si>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</si>
  <si>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a dokumentace skutečného provedení stavby.</t>
  </si>
  <si>
    <t>004111010R</t>
  </si>
  <si>
    <t xml:space="preserve">Průzkumné práce 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</si>
  <si>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</si>
  <si>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</si>
  <si>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</si>
  <si>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</si>
  <si>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</si>
  <si>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</si>
  <si>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005124010R</t>
  </si>
  <si>
    <t>Koordinační činnost</t>
  </si>
  <si>
    <t>Koordinace stavebních a technologických dodávek stavby.</t>
  </si>
  <si>
    <t/>
  </si>
  <si>
    <t>Povinnost koordinace s vodárenskou akciovou společností VAS a.s. ohledně uličních vpustí, které jsou naceněné VAS a.s. v rámci  prodloužení řadů, ale budou se osazovat až při provádění prodloužení ul. Wagnerova. (kontakt paní Schneiderová 606 767 893).</t>
  </si>
  <si>
    <t>005121 R</t>
  </si>
  <si>
    <t>Zařízení staveniště</t>
  </si>
  <si>
    <t>Veškeré náklady spojené s vybudováním, provozem a odstraněním zařízení staveniště.</t>
  </si>
  <si>
    <t>00523  R</t>
  </si>
  <si>
    <t>Zkoušky a revize</t>
  </si>
  <si>
    <t>Náklady zhotovitele, související s prováděním zkoušek a revizí předepsaných technickými normami nebo objednatelem a které jsou pro provedení díla nezbytné - zatěžovací zkoušky na pláni 3 ks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</si>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</sst>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cXAtPDSMFxxq87tFiPT4GMN6ix8mz8gGW+BXp18Q5I6aXf0JjD2/mAbPZ3HvXxz5+jKfPl8M+EnwnbtOdbBsA==" saltValue="I8P4osBkRArEhiKj+djEk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M17" sqref="M17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46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1918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SUMIF(F50:F58,A16,I50:I58)+SUMIF(F50:F58,"PSU",I50:I58)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SUMIF(F50:F58,A17,I50:I58)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SUMIF(F50:F58,A18,I50:I58)</f>
        <v>0</v>
      </c>
      <c r="J18" s="85"/>
    </row>
    <row r="19" spans="1:10" ht="23.25" customHeight="1" x14ac:dyDescent="0.25">
      <c r="A19" s="199" t="s">
        <v>71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SUMIF(F50:F58,A19,I50:I58)</f>
        <v>0</v>
      </c>
      <c r="J19" s="85"/>
    </row>
    <row r="20" spans="1:10" ht="23.25" customHeight="1" x14ac:dyDescent="0.25">
      <c r="A20" s="199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SUMIF(F50:F58,A20,I50:I58)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20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20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50</v>
      </c>
      <c r="C39" s="149"/>
      <c r="D39" s="149"/>
      <c r="E39" s="149"/>
      <c r="F39" s="150">
        <f>'SO101 101.1 Pol'!AE144</f>
        <v>0</v>
      </c>
      <c r="G39" s="151">
        <f>'SO101 101.1 Pol'!AF144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5">
      <c r="A41" s="137">
        <v>2</v>
      </c>
      <c r="B41" s="155" t="s">
        <v>45</v>
      </c>
      <c r="C41" s="156" t="s">
        <v>46</v>
      </c>
      <c r="D41" s="156"/>
      <c r="E41" s="156"/>
      <c r="F41" s="157">
        <f>'SO101 101.1 Pol'!AE144</f>
        <v>0</v>
      </c>
      <c r="G41" s="158">
        <f>'SO101 101.1 Pol'!AF144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61" t="s">
        <v>43</v>
      </c>
      <c r="C42" s="149" t="s">
        <v>44</v>
      </c>
      <c r="D42" s="149"/>
      <c r="E42" s="149"/>
      <c r="F42" s="162">
        <f>'SO101 101.1 Pol'!AE144</f>
        <v>0</v>
      </c>
      <c r="G42" s="152">
        <f>'SO101 101.1 Pol'!AF144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5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6" x14ac:dyDescent="0.3">
      <c r="B47" s="179" t="s">
        <v>54</v>
      </c>
    </row>
    <row r="49" spans="1:10" ht="25.5" customHeight="1" x14ac:dyDescent="0.25">
      <c r="A49" s="181"/>
      <c r="B49" s="184" t="s">
        <v>17</v>
      </c>
      <c r="C49" s="184" t="s">
        <v>5</v>
      </c>
      <c r="D49" s="185"/>
      <c r="E49" s="185"/>
      <c r="F49" s="186" t="s">
        <v>55</v>
      </c>
      <c r="G49" s="186"/>
      <c r="H49" s="186"/>
      <c r="I49" s="186" t="s">
        <v>29</v>
      </c>
      <c r="J49" s="186" t="s">
        <v>0</v>
      </c>
    </row>
    <row r="50" spans="1:10" ht="36.75" customHeight="1" x14ac:dyDescent="0.25">
      <c r="A50" s="182"/>
      <c r="B50" s="187" t="s">
        <v>56</v>
      </c>
      <c r="C50" s="188" t="s">
        <v>57</v>
      </c>
      <c r="D50" s="189"/>
      <c r="E50" s="189"/>
      <c r="F50" s="195" t="s">
        <v>24</v>
      </c>
      <c r="G50" s="196"/>
      <c r="H50" s="196"/>
      <c r="I50" s="196">
        <f>'SO101 101.1 Pol'!G8</f>
        <v>0</v>
      </c>
      <c r="J50" s="193" t="str">
        <f>IF(I59=0,"",I50/I59*100)</f>
        <v/>
      </c>
    </row>
    <row r="51" spans="1:10" ht="36.75" customHeight="1" x14ac:dyDescent="0.25">
      <c r="A51" s="182"/>
      <c r="B51" s="187" t="s">
        <v>58</v>
      </c>
      <c r="C51" s="188" t="s">
        <v>59</v>
      </c>
      <c r="D51" s="189"/>
      <c r="E51" s="189"/>
      <c r="F51" s="195" t="s">
        <v>24</v>
      </c>
      <c r="G51" s="196"/>
      <c r="H51" s="196"/>
      <c r="I51" s="196">
        <f>'SO101 101.1 Pol'!G55</f>
        <v>0</v>
      </c>
      <c r="J51" s="193" t="str">
        <f>IF(I59=0,"",I51/I59*100)</f>
        <v/>
      </c>
    </row>
    <row r="52" spans="1:10" ht="36.75" customHeight="1" x14ac:dyDescent="0.25">
      <c r="A52" s="182"/>
      <c r="B52" s="187" t="s">
        <v>60</v>
      </c>
      <c r="C52" s="188" t="s">
        <v>61</v>
      </c>
      <c r="D52" s="189"/>
      <c r="E52" s="189"/>
      <c r="F52" s="195" t="s">
        <v>24</v>
      </c>
      <c r="G52" s="196"/>
      <c r="H52" s="196"/>
      <c r="I52" s="196">
        <f>'SO101 101.1 Pol'!G60</f>
        <v>0</v>
      </c>
      <c r="J52" s="193" t="str">
        <f>IF(I59=0,"",I52/I59*100)</f>
        <v/>
      </c>
    </row>
    <row r="53" spans="1:10" ht="36.75" customHeight="1" x14ac:dyDescent="0.25">
      <c r="A53" s="182"/>
      <c r="B53" s="187" t="s">
        <v>62</v>
      </c>
      <c r="C53" s="188" t="s">
        <v>63</v>
      </c>
      <c r="D53" s="189"/>
      <c r="E53" s="189"/>
      <c r="F53" s="195" t="s">
        <v>24</v>
      </c>
      <c r="G53" s="196"/>
      <c r="H53" s="196"/>
      <c r="I53" s="196">
        <f>'SO101 101.1 Pol'!G94</f>
        <v>0</v>
      </c>
      <c r="J53" s="193" t="str">
        <f>IF(I59=0,"",I53/I59*100)</f>
        <v/>
      </c>
    </row>
    <row r="54" spans="1:10" ht="36.75" customHeight="1" x14ac:dyDescent="0.25">
      <c r="A54" s="182"/>
      <c r="B54" s="187" t="s">
        <v>64</v>
      </c>
      <c r="C54" s="188" t="s">
        <v>65</v>
      </c>
      <c r="D54" s="189"/>
      <c r="E54" s="189"/>
      <c r="F54" s="195" t="s">
        <v>24</v>
      </c>
      <c r="G54" s="196"/>
      <c r="H54" s="196"/>
      <c r="I54" s="196">
        <f>'SO101 101.1 Pol'!G104</f>
        <v>0</v>
      </c>
      <c r="J54" s="193" t="str">
        <f>IF(I59=0,"",I54/I59*100)</f>
        <v/>
      </c>
    </row>
    <row r="55" spans="1:10" ht="36.75" customHeight="1" x14ac:dyDescent="0.25">
      <c r="A55" s="182"/>
      <c r="B55" s="187" t="s">
        <v>66</v>
      </c>
      <c r="C55" s="188" t="s">
        <v>67</v>
      </c>
      <c r="D55" s="189"/>
      <c r="E55" s="189"/>
      <c r="F55" s="195" t="s">
        <v>26</v>
      </c>
      <c r="G55" s="196"/>
      <c r="H55" s="196"/>
      <c r="I55" s="196">
        <f>'SO101 101.1 Pol'!G114</f>
        <v>0</v>
      </c>
      <c r="J55" s="193" t="str">
        <f>IF(I59=0,"",I55/I59*100)</f>
        <v/>
      </c>
    </row>
    <row r="56" spans="1:10" ht="36.75" customHeight="1" x14ac:dyDescent="0.25">
      <c r="A56" s="182"/>
      <c r="B56" s="187" t="s">
        <v>68</v>
      </c>
      <c r="C56" s="188" t="s">
        <v>69</v>
      </c>
      <c r="D56" s="189"/>
      <c r="E56" s="189"/>
      <c r="F56" s="195" t="s">
        <v>70</v>
      </c>
      <c r="G56" s="196"/>
      <c r="H56" s="196"/>
      <c r="I56" s="196">
        <f>'SO101 101.1 Pol'!G107</f>
        <v>0</v>
      </c>
      <c r="J56" s="193" t="str">
        <f>IF(I59=0,"",I56/I59*100)</f>
        <v/>
      </c>
    </row>
    <row r="57" spans="1:10" ht="36.75" customHeight="1" x14ac:dyDescent="0.25">
      <c r="A57" s="182"/>
      <c r="B57" s="187" t="s">
        <v>71</v>
      </c>
      <c r="C57" s="188" t="s">
        <v>27</v>
      </c>
      <c r="D57" s="189"/>
      <c r="E57" s="189"/>
      <c r="F57" s="195" t="s">
        <v>71</v>
      </c>
      <c r="G57" s="196"/>
      <c r="H57" s="196"/>
      <c r="I57" s="196">
        <f>'SO101 101.1 Pol'!G124</f>
        <v>0</v>
      </c>
      <c r="J57" s="193" t="str">
        <f>IF(I59=0,"",I57/I59*100)</f>
        <v/>
      </c>
    </row>
    <row r="58" spans="1:10" ht="36.75" customHeight="1" x14ac:dyDescent="0.25">
      <c r="A58" s="182"/>
      <c r="B58" s="187" t="s">
        <v>72</v>
      </c>
      <c r="C58" s="188" t="s">
        <v>28</v>
      </c>
      <c r="D58" s="189"/>
      <c r="E58" s="189"/>
      <c r="F58" s="195" t="s">
        <v>72</v>
      </c>
      <c r="G58" s="196"/>
      <c r="H58" s="196"/>
      <c r="I58" s="196">
        <f>'SO101 101.1 Pol'!G117+'SO101 101.1 Pol'!G140</f>
        <v>0</v>
      </c>
      <c r="J58" s="193" t="str">
        <f>IF(I59=0,"",I58/I59*100)</f>
        <v/>
      </c>
    </row>
    <row r="59" spans="1:10" ht="25.5" customHeight="1" x14ac:dyDescent="0.25">
      <c r="A59" s="183"/>
      <c r="B59" s="190" t="s">
        <v>1</v>
      </c>
      <c r="C59" s="191"/>
      <c r="D59" s="192"/>
      <c r="E59" s="192"/>
      <c r="F59" s="197"/>
      <c r="G59" s="198"/>
      <c r="H59" s="198"/>
      <c r="I59" s="198">
        <f>SUM(I50:I58)</f>
        <v>0</v>
      </c>
      <c r="J59" s="194">
        <f>SUM(J50:J58)</f>
        <v>0</v>
      </c>
    </row>
    <row r="60" spans="1:10" x14ac:dyDescent="0.25">
      <c r="F60" s="135"/>
      <c r="G60" s="135"/>
      <c r="H60" s="135"/>
      <c r="I60" s="135"/>
      <c r="J60" s="136"/>
    </row>
    <row r="61" spans="1:10" x14ac:dyDescent="0.25">
      <c r="F61" s="135"/>
      <c r="G61" s="135"/>
      <c r="H61" s="135"/>
      <c r="I61" s="135"/>
      <c r="J61" s="136"/>
    </row>
    <row r="62" spans="1:10" x14ac:dyDescent="0.25">
      <c r="F62" s="135"/>
      <c r="G62" s="135"/>
      <c r="H62" s="135"/>
      <c r="I62" s="135"/>
      <c r="J62" s="136"/>
    </row>
  </sheetData>
  <sheetProtection algorithmName="SHA-512" hashValue="fBvF+wrATxuytg8qhw5IUT9Q2NObbGmhf2gq9mX/z5Oz7VSIHbz5KzklNnaRuiQrvMq7E5x+f0qfqdweP+dCxw==" saltValue="NnZaWmj37LNmFQmUejI7n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pvaUA3LKHzAIubYxFW3mlWcSV8fWziA0h6WLovz1t7ugqRzCopNtHCJ2QPYwEgetE7Emx8LO8gLd5j5U1Tcu0g==" saltValue="fvOyeerkhwCckcUW05wiV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5C84-0C06-4FF6-BC3D-9AF08809018D}">
  <sheetPr>
    <outlinePr summaryBelow="0"/>
  </sheetPr>
  <dimension ref="A1:BH4999"/>
  <sheetViews>
    <sheetView workbookViewId="0">
      <pane ySplit="7" topLeftCell="A134" activePane="bottomLeft" state="frozen"/>
      <selection pane="bottomLeft" activeCell="C62" sqref="C62:G62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73</v>
      </c>
      <c r="B1" s="200"/>
      <c r="C1" s="200"/>
      <c r="D1" s="200"/>
      <c r="E1" s="200"/>
      <c r="F1" s="200"/>
      <c r="G1" s="200"/>
      <c r="AG1" t="s">
        <v>74</v>
      </c>
    </row>
    <row r="2" spans="1:60" ht="25.05" customHeight="1" x14ac:dyDescent="0.25">
      <c r="A2" s="201" t="s">
        <v>7</v>
      </c>
      <c r="B2" s="49" t="s">
        <v>49</v>
      </c>
      <c r="C2" s="204" t="s">
        <v>46</v>
      </c>
      <c r="D2" s="202"/>
      <c r="E2" s="202"/>
      <c r="F2" s="202"/>
      <c r="G2" s="203"/>
      <c r="AG2" t="s">
        <v>75</v>
      </c>
    </row>
    <row r="3" spans="1:60" ht="25.05" customHeight="1" x14ac:dyDescent="0.25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75</v>
      </c>
      <c r="AG3" t="s">
        <v>76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77</v>
      </c>
    </row>
    <row r="5" spans="1:60" x14ac:dyDescent="0.25">
      <c r="D5" s="10"/>
    </row>
    <row r="6" spans="1:60" ht="39.6" x14ac:dyDescent="0.25">
      <c r="A6" s="211" t="s">
        <v>78</v>
      </c>
      <c r="B6" s="213" t="s">
        <v>79</v>
      </c>
      <c r="C6" s="213" t="s">
        <v>80</v>
      </c>
      <c r="D6" s="212" t="s">
        <v>81</v>
      </c>
      <c r="E6" s="211" t="s">
        <v>82</v>
      </c>
      <c r="F6" s="210" t="s">
        <v>83</v>
      </c>
      <c r="G6" s="211" t="s">
        <v>29</v>
      </c>
      <c r="H6" s="214" t="s">
        <v>30</v>
      </c>
      <c r="I6" s="214" t="s">
        <v>84</v>
      </c>
      <c r="J6" s="214" t="s">
        <v>31</v>
      </c>
      <c r="K6" s="214" t="s">
        <v>85</v>
      </c>
      <c r="L6" s="214" t="s">
        <v>86</v>
      </c>
      <c r="M6" s="214" t="s">
        <v>87</v>
      </c>
      <c r="N6" s="214" t="s">
        <v>88</v>
      </c>
      <c r="O6" s="214" t="s">
        <v>89</v>
      </c>
      <c r="P6" s="214" t="s">
        <v>90</v>
      </c>
      <c r="Q6" s="214" t="s">
        <v>91</v>
      </c>
      <c r="R6" s="214" t="s">
        <v>92</v>
      </c>
      <c r="S6" s="214" t="s">
        <v>93</v>
      </c>
      <c r="T6" s="214" t="s">
        <v>94</v>
      </c>
      <c r="U6" s="214" t="s">
        <v>95</v>
      </c>
      <c r="V6" s="214" t="s">
        <v>96</v>
      </c>
      <c r="W6" s="214" t="s">
        <v>97</v>
      </c>
      <c r="X6" s="214" t="s">
        <v>98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31" t="s">
        <v>99</v>
      </c>
      <c r="B8" s="232" t="s">
        <v>56</v>
      </c>
      <c r="C8" s="256" t="s">
        <v>57</v>
      </c>
      <c r="D8" s="233"/>
      <c r="E8" s="234"/>
      <c r="F8" s="235"/>
      <c r="G8" s="235">
        <f>SUMIF(AG9:AG54,"&lt;&gt;NOR",G9:G54)</f>
        <v>0</v>
      </c>
      <c r="H8" s="235"/>
      <c r="I8" s="235">
        <f>SUM(I9:I54)</f>
        <v>0</v>
      </c>
      <c r="J8" s="235"/>
      <c r="K8" s="235">
        <f>SUM(K9:K54)</f>
        <v>0</v>
      </c>
      <c r="L8" s="235"/>
      <c r="M8" s="235">
        <f>SUM(M9:M54)</f>
        <v>0</v>
      </c>
      <c r="N8" s="235"/>
      <c r="O8" s="235">
        <f>SUM(O9:O54)</f>
        <v>0</v>
      </c>
      <c r="P8" s="235"/>
      <c r="Q8" s="235">
        <f>SUM(Q9:Q54)</f>
        <v>287.54000000000002</v>
      </c>
      <c r="R8" s="235"/>
      <c r="S8" s="235"/>
      <c r="T8" s="236"/>
      <c r="U8" s="230"/>
      <c r="V8" s="230">
        <f>SUM(V9:V54)</f>
        <v>226.30000000000004</v>
      </c>
      <c r="W8" s="230"/>
      <c r="X8" s="230"/>
      <c r="AG8" t="s">
        <v>100</v>
      </c>
    </row>
    <row r="9" spans="1:60" outlineLevel="1" x14ac:dyDescent="0.25">
      <c r="A9" s="237">
        <v>1</v>
      </c>
      <c r="B9" s="238" t="s">
        <v>101</v>
      </c>
      <c r="C9" s="257" t="s">
        <v>102</v>
      </c>
      <c r="D9" s="239" t="s">
        <v>103</v>
      </c>
      <c r="E9" s="240">
        <v>3.8899999999999997E-2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20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2" t="s">
        <v>104</v>
      </c>
      <c r="S9" s="242" t="s">
        <v>105</v>
      </c>
      <c r="T9" s="243" t="s">
        <v>105</v>
      </c>
      <c r="U9" s="224">
        <v>111</v>
      </c>
      <c r="V9" s="224">
        <f>ROUND(E9*U9,2)</f>
        <v>4.32</v>
      </c>
      <c r="W9" s="224"/>
      <c r="X9" s="224" t="s">
        <v>106</v>
      </c>
      <c r="Y9" s="215"/>
      <c r="Z9" s="215"/>
      <c r="AA9" s="215"/>
      <c r="AB9" s="215"/>
      <c r="AC9" s="215"/>
      <c r="AD9" s="215"/>
      <c r="AE9" s="215"/>
      <c r="AF9" s="215"/>
      <c r="AG9" s="215" t="s">
        <v>107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58" t="s">
        <v>108</v>
      </c>
      <c r="D10" s="244"/>
      <c r="E10" s="244"/>
      <c r="F10" s="244"/>
      <c r="G10" s="24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109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22"/>
      <c r="B11" s="223"/>
      <c r="C11" s="259" t="s">
        <v>110</v>
      </c>
      <c r="D11" s="225"/>
      <c r="E11" s="226">
        <v>3.8899999999999997E-2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111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0.399999999999999" outlineLevel="1" x14ac:dyDescent="0.25">
      <c r="A12" s="245">
        <v>2</v>
      </c>
      <c r="B12" s="246" t="s">
        <v>112</v>
      </c>
      <c r="C12" s="260" t="s">
        <v>113</v>
      </c>
      <c r="D12" s="247" t="s">
        <v>114</v>
      </c>
      <c r="E12" s="248">
        <v>320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20</v>
      </c>
      <c r="M12" s="250">
        <f>G12*(1+L12/100)</f>
        <v>0</v>
      </c>
      <c r="N12" s="250">
        <v>0</v>
      </c>
      <c r="O12" s="250">
        <f>ROUND(E12*N12,2)</f>
        <v>0</v>
      </c>
      <c r="P12" s="250">
        <v>0.66</v>
      </c>
      <c r="Q12" s="250">
        <f>ROUND(E12*P12,2)</f>
        <v>211.2</v>
      </c>
      <c r="R12" s="250" t="s">
        <v>115</v>
      </c>
      <c r="S12" s="250" t="s">
        <v>105</v>
      </c>
      <c r="T12" s="251" t="s">
        <v>105</v>
      </c>
      <c r="U12" s="224">
        <v>0.11899999999999999</v>
      </c>
      <c r="V12" s="224">
        <f>ROUND(E12*U12,2)</f>
        <v>38.08</v>
      </c>
      <c r="W12" s="224"/>
      <c r="X12" s="224" t="s">
        <v>106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0.399999999999999" outlineLevel="1" x14ac:dyDescent="0.25">
      <c r="A13" s="245">
        <v>3</v>
      </c>
      <c r="B13" s="246" t="s">
        <v>116</v>
      </c>
      <c r="C13" s="260" t="s">
        <v>117</v>
      </c>
      <c r="D13" s="247" t="s">
        <v>114</v>
      </c>
      <c r="E13" s="248">
        <v>320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20</v>
      </c>
      <c r="M13" s="250">
        <f>G13*(1+L13/100)</f>
        <v>0</v>
      </c>
      <c r="N13" s="250">
        <v>0</v>
      </c>
      <c r="O13" s="250">
        <f>ROUND(E13*N13,2)</f>
        <v>0</v>
      </c>
      <c r="P13" s="250">
        <v>0.22</v>
      </c>
      <c r="Q13" s="250">
        <f>ROUND(E13*P13,2)</f>
        <v>70.400000000000006</v>
      </c>
      <c r="R13" s="250" t="s">
        <v>115</v>
      </c>
      <c r="S13" s="250" t="s">
        <v>105</v>
      </c>
      <c r="T13" s="251" t="s">
        <v>105</v>
      </c>
      <c r="U13" s="224">
        <v>7.0000000000000007E-2</v>
      </c>
      <c r="V13" s="224">
        <f>ROUND(E13*U13,2)</f>
        <v>22.4</v>
      </c>
      <c r="W13" s="224"/>
      <c r="X13" s="224" t="s">
        <v>106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107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37">
        <v>4</v>
      </c>
      <c r="B14" s="238" t="s">
        <v>118</v>
      </c>
      <c r="C14" s="257" t="s">
        <v>119</v>
      </c>
      <c r="D14" s="239" t="s">
        <v>120</v>
      </c>
      <c r="E14" s="240">
        <v>22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20</v>
      </c>
      <c r="M14" s="242">
        <f>G14*(1+L14/100)</f>
        <v>0</v>
      </c>
      <c r="N14" s="242">
        <v>0</v>
      </c>
      <c r="O14" s="242">
        <f>ROUND(E14*N14,2)</f>
        <v>0</v>
      </c>
      <c r="P14" s="242">
        <v>0.27</v>
      </c>
      <c r="Q14" s="242">
        <f>ROUND(E14*P14,2)</f>
        <v>5.94</v>
      </c>
      <c r="R14" s="242" t="s">
        <v>115</v>
      </c>
      <c r="S14" s="242" t="s">
        <v>105</v>
      </c>
      <c r="T14" s="243" t="s">
        <v>105</v>
      </c>
      <c r="U14" s="224">
        <v>0.123</v>
      </c>
      <c r="V14" s="224">
        <f>ROUND(E14*U14,2)</f>
        <v>2.71</v>
      </c>
      <c r="W14" s="224"/>
      <c r="X14" s="224" t="s">
        <v>106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107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22"/>
      <c r="B15" s="223"/>
      <c r="C15" s="258" t="s">
        <v>121</v>
      </c>
      <c r="D15" s="244"/>
      <c r="E15" s="244"/>
      <c r="F15" s="244"/>
      <c r="G15" s="24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109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52" t="str">
        <f>C15</f>
        <v>s vybouráním lože, s přemístěním hmot na skládku na vzdálenost do 3 m nebo naložením na dopravní prostředek</v>
      </c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37">
        <v>5</v>
      </c>
      <c r="B16" s="238" t="s">
        <v>122</v>
      </c>
      <c r="C16" s="257" t="s">
        <v>123</v>
      </c>
      <c r="D16" s="239" t="s">
        <v>124</v>
      </c>
      <c r="E16" s="240">
        <v>15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20</v>
      </c>
      <c r="M16" s="242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2" t="s">
        <v>104</v>
      </c>
      <c r="S16" s="242" t="s">
        <v>105</v>
      </c>
      <c r="T16" s="243" t="s">
        <v>105</v>
      </c>
      <c r="U16" s="224">
        <v>9.5200000000000007E-2</v>
      </c>
      <c r="V16" s="224">
        <f>ROUND(E16*U16,2)</f>
        <v>1.43</v>
      </c>
      <c r="W16" s="224"/>
      <c r="X16" s="224" t="s">
        <v>106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107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22"/>
      <c r="B17" s="223"/>
      <c r="C17" s="258" t="s">
        <v>125</v>
      </c>
      <c r="D17" s="244"/>
      <c r="E17" s="244"/>
      <c r="F17" s="244"/>
      <c r="G17" s="24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109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52" t="str">
        <f>C17</f>
        <v>nebo lesní půdy, s vodorovným přemístěním na hromady v místě upotřebení nebo na dočasné či trvalé skládky se složením</v>
      </c>
      <c r="BB17" s="215"/>
      <c r="BC17" s="215"/>
      <c r="BD17" s="215"/>
      <c r="BE17" s="215"/>
      <c r="BF17" s="215"/>
      <c r="BG17" s="215"/>
      <c r="BH17" s="215"/>
    </row>
    <row r="18" spans="1:60" ht="20.399999999999999" outlineLevel="1" x14ac:dyDescent="0.25">
      <c r="A18" s="237">
        <v>6</v>
      </c>
      <c r="B18" s="238" t="s">
        <v>126</v>
      </c>
      <c r="C18" s="257" t="s">
        <v>127</v>
      </c>
      <c r="D18" s="239" t="s">
        <v>124</v>
      </c>
      <c r="E18" s="240">
        <v>372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20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2" t="s">
        <v>104</v>
      </c>
      <c r="S18" s="242" t="s">
        <v>105</v>
      </c>
      <c r="T18" s="243" t="s">
        <v>105</v>
      </c>
      <c r="U18" s="224">
        <v>0.19</v>
      </c>
      <c r="V18" s="224">
        <f>ROUND(E18*U18,2)</f>
        <v>70.680000000000007</v>
      </c>
      <c r="W18" s="224"/>
      <c r="X18" s="224" t="s">
        <v>106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107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22"/>
      <c r="B19" s="223"/>
      <c r="C19" s="258" t="s">
        <v>128</v>
      </c>
      <c r="D19" s="244"/>
      <c r="E19" s="244"/>
      <c r="F19" s="244"/>
      <c r="G19" s="24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109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0.399999999999999" outlineLevel="1" x14ac:dyDescent="0.25">
      <c r="A20" s="237">
        <v>7</v>
      </c>
      <c r="B20" s="238" t="s">
        <v>129</v>
      </c>
      <c r="C20" s="257" t="s">
        <v>130</v>
      </c>
      <c r="D20" s="239" t="s">
        <v>124</v>
      </c>
      <c r="E20" s="240">
        <v>186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20</v>
      </c>
      <c r="M20" s="242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2" t="s">
        <v>104</v>
      </c>
      <c r="S20" s="242" t="s">
        <v>105</v>
      </c>
      <c r="T20" s="243" t="s">
        <v>105</v>
      </c>
      <c r="U20" s="224">
        <v>0.06</v>
      </c>
      <c r="V20" s="224">
        <f>ROUND(E20*U20,2)</f>
        <v>11.16</v>
      </c>
      <c r="W20" s="224"/>
      <c r="X20" s="224" t="s">
        <v>106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107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22"/>
      <c r="B21" s="223"/>
      <c r="C21" s="258" t="s">
        <v>128</v>
      </c>
      <c r="D21" s="244"/>
      <c r="E21" s="244"/>
      <c r="F21" s="244"/>
      <c r="G21" s="24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109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22"/>
      <c r="B22" s="223"/>
      <c r="C22" s="259" t="s">
        <v>131</v>
      </c>
      <c r="D22" s="225"/>
      <c r="E22" s="226">
        <v>186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111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37">
        <v>8</v>
      </c>
      <c r="B23" s="238" t="s">
        <v>132</v>
      </c>
      <c r="C23" s="257" t="s">
        <v>133</v>
      </c>
      <c r="D23" s="239" t="s">
        <v>124</v>
      </c>
      <c r="E23" s="240">
        <v>11.52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20</v>
      </c>
      <c r="M23" s="242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2" t="s">
        <v>104</v>
      </c>
      <c r="S23" s="242" t="s">
        <v>105</v>
      </c>
      <c r="T23" s="243" t="s">
        <v>105</v>
      </c>
      <c r="U23" s="224">
        <v>0.36499999999999999</v>
      </c>
      <c r="V23" s="224">
        <f>ROUND(E23*U23,2)</f>
        <v>4.2</v>
      </c>
      <c r="W23" s="224"/>
      <c r="X23" s="224" t="s">
        <v>106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134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1" outlineLevel="1" x14ac:dyDescent="0.25">
      <c r="A24" s="222"/>
      <c r="B24" s="223"/>
      <c r="C24" s="258" t="s">
        <v>135</v>
      </c>
      <c r="D24" s="244"/>
      <c r="E24" s="244"/>
      <c r="F24" s="244"/>
      <c r="G24" s="24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109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52" t="str">
        <f>C24</f>
        <v>zapažených i nezapažených s urovnáním dna do předepsaného profilu a spádu, s přehozením výkopku na přilehlém terénu na vzdálenost do 3 m od podélné osy rýhy nebo s naložením výkopku na dopravní prostředek.</v>
      </c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22"/>
      <c r="B25" s="223"/>
      <c r="C25" s="259" t="s">
        <v>136</v>
      </c>
      <c r="D25" s="225"/>
      <c r="E25" s="226">
        <v>11.52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111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37">
        <v>9</v>
      </c>
      <c r="B26" s="238" t="s">
        <v>137</v>
      </c>
      <c r="C26" s="257" t="s">
        <v>138</v>
      </c>
      <c r="D26" s="239" t="s">
        <v>124</v>
      </c>
      <c r="E26" s="240">
        <v>5.76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20</v>
      </c>
      <c r="M26" s="242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2" t="s">
        <v>104</v>
      </c>
      <c r="S26" s="242" t="s">
        <v>105</v>
      </c>
      <c r="T26" s="243" t="s">
        <v>105</v>
      </c>
      <c r="U26" s="224">
        <v>0.38979999999999998</v>
      </c>
      <c r="V26" s="224">
        <f>ROUND(E26*U26,2)</f>
        <v>2.25</v>
      </c>
      <c r="W26" s="224"/>
      <c r="X26" s="224" t="s">
        <v>106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134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1" outlineLevel="1" x14ac:dyDescent="0.25">
      <c r="A27" s="222"/>
      <c r="B27" s="223"/>
      <c r="C27" s="258" t="s">
        <v>135</v>
      </c>
      <c r="D27" s="244"/>
      <c r="E27" s="244"/>
      <c r="F27" s="244"/>
      <c r="G27" s="24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109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52" t="str">
        <f>C27</f>
        <v>zapažených i nezapažených s urovnáním dna do předepsaného profilu a spádu, s přehozením výkopku na přilehlém terénu na vzdálenost do 3 m od podélné osy rýhy nebo s naložením výkopku na dopravní prostředek.</v>
      </c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22"/>
      <c r="B28" s="223"/>
      <c r="C28" s="259" t="s">
        <v>139</v>
      </c>
      <c r="D28" s="225"/>
      <c r="E28" s="226">
        <v>5.76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111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37">
        <v>10</v>
      </c>
      <c r="B29" s="238" t="s">
        <v>140</v>
      </c>
      <c r="C29" s="257" t="s">
        <v>141</v>
      </c>
      <c r="D29" s="239" t="s">
        <v>124</v>
      </c>
      <c r="E29" s="240">
        <v>25.22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20</v>
      </c>
      <c r="M29" s="242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2" t="s">
        <v>104</v>
      </c>
      <c r="S29" s="242" t="s">
        <v>105</v>
      </c>
      <c r="T29" s="243" t="s">
        <v>105</v>
      </c>
      <c r="U29" s="224">
        <v>7.0000000000000007E-2</v>
      </c>
      <c r="V29" s="224">
        <f>ROUND(E29*U29,2)</f>
        <v>1.77</v>
      </c>
      <c r="W29" s="224"/>
      <c r="X29" s="224" t="s">
        <v>106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107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22"/>
      <c r="B30" s="223"/>
      <c r="C30" s="258" t="s">
        <v>142</v>
      </c>
      <c r="D30" s="244"/>
      <c r="E30" s="244"/>
      <c r="F30" s="244"/>
      <c r="G30" s="24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109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22"/>
      <c r="B31" s="223"/>
      <c r="C31" s="259" t="s">
        <v>143</v>
      </c>
      <c r="D31" s="225"/>
      <c r="E31" s="226">
        <v>10.220000000000001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111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22"/>
      <c r="B32" s="223"/>
      <c r="C32" s="259" t="s">
        <v>144</v>
      </c>
      <c r="D32" s="225"/>
      <c r="E32" s="226">
        <v>15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111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0.399999999999999" outlineLevel="1" x14ac:dyDescent="0.25">
      <c r="A33" s="237">
        <v>11</v>
      </c>
      <c r="B33" s="238" t="s">
        <v>145</v>
      </c>
      <c r="C33" s="257" t="s">
        <v>146</v>
      </c>
      <c r="D33" s="239" t="s">
        <v>124</v>
      </c>
      <c r="E33" s="240">
        <v>20.11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20</v>
      </c>
      <c r="M33" s="242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2" t="s">
        <v>104</v>
      </c>
      <c r="S33" s="242" t="s">
        <v>105</v>
      </c>
      <c r="T33" s="243" t="s">
        <v>105</v>
      </c>
      <c r="U33" s="224">
        <v>0.65200000000000002</v>
      </c>
      <c r="V33" s="224">
        <f>ROUND(E33*U33,2)</f>
        <v>13.11</v>
      </c>
      <c r="W33" s="224"/>
      <c r="X33" s="224" t="s">
        <v>106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134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22"/>
      <c r="B34" s="223"/>
      <c r="C34" s="259" t="s">
        <v>147</v>
      </c>
      <c r="D34" s="225"/>
      <c r="E34" s="226">
        <v>5.1100000000000003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111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22"/>
      <c r="B35" s="223"/>
      <c r="C35" s="259" t="s">
        <v>148</v>
      </c>
      <c r="D35" s="225"/>
      <c r="E35" s="226">
        <v>15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111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37">
        <v>12</v>
      </c>
      <c r="B36" s="238" t="s">
        <v>149</v>
      </c>
      <c r="C36" s="257" t="s">
        <v>150</v>
      </c>
      <c r="D36" s="239" t="s">
        <v>124</v>
      </c>
      <c r="E36" s="240">
        <v>378.41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20</v>
      </c>
      <c r="M36" s="242">
        <f>G36*(1+L36/100)</f>
        <v>0</v>
      </c>
      <c r="N36" s="242">
        <v>0</v>
      </c>
      <c r="O36" s="242">
        <f>ROUND(E36*N36,2)</f>
        <v>0</v>
      </c>
      <c r="P36" s="242">
        <v>0</v>
      </c>
      <c r="Q36" s="242">
        <f>ROUND(E36*P36,2)</f>
        <v>0</v>
      </c>
      <c r="R36" s="242" t="s">
        <v>104</v>
      </c>
      <c r="S36" s="242" t="s">
        <v>105</v>
      </c>
      <c r="T36" s="243" t="s">
        <v>105</v>
      </c>
      <c r="U36" s="224">
        <v>0.01</v>
      </c>
      <c r="V36" s="224">
        <f>ROUND(E36*U36,2)</f>
        <v>3.78</v>
      </c>
      <c r="W36" s="224"/>
      <c r="X36" s="224" t="s">
        <v>106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134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22"/>
      <c r="B37" s="223"/>
      <c r="C37" s="258" t="s">
        <v>142</v>
      </c>
      <c r="D37" s="244"/>
      <c r="E37" s="244"/>
      <c r="F37" s="244"/>
      <c r="G37" s="24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109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22"/>
      <c r="B38" s="223"/>
      <c r="C38" s="259" t="s">
        <v>151</v>
      </c>
      <c r="D38" s="225"/>
      <c r="E38" s="226">
        <v>378.41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111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37">
        <v>13</v>
      </c>
      <c r="B39" s="238" t="s">
        <v>152</v>
      </c>
      <c r="C39" s="257" t="s">
        <v>153</v>
      </c>
      <c r="D39" s="239" t="s">
        <v>124</v>
      </c>
      <c r="E39" s="240">
        <v>5.1100000000000003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20</v>
      </c>
      <c r="M39" s="242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2" t="s">
        <v>104</v>
      </c>
      <c r="S39" s="242" t="s">
        <v>105</v>
      </c>
      <c r="T39" s="243" t="s">
        <v>105</v>
      </c>
      <c r="U39" s="224">
        <v>0.2</v>
      </c>
      <c r="V39" s="224">
        <f>ROUND(E39*U39,2)</f>
        <v>1.02</v>
      </c>
      <c r="W39" s="224"/>
      <c r="X39" s="224" t="s">
        <v>106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107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22"/>
      <c r="B40" s="223"/>
      <c r="C40" s="258" t="s">
        <v>154</v>
      </c>
      <c r="D40" s="244"/>
      <c r="E40" s="244"/>
      <c r="F40" s="244"/>
      <c r="G40" s="24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109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22"/>
      <c r="B41" s="223"/>
      <c r="C41" s="259" t="s">
        <v>155</v>
      </c>
      <c r="D41" s="225"/>
      <c r="E41" s="226">
        <v>5.1100000000000003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111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37">
        <v>14</v>
      </c>
      <c r="B42" s="238" t="s">
        <v>156</v>
      </c>
      <c r="C42" s="257" t="s">
        <v>157</v>
      </c>
      <c r="D42" s="239" t="s">
        <v>114</v>
      </c>
      <c r="E42" s="240">
        <v>565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20</v>
      </c>
      <c r="M42" s="242">
        <f>G42*(1+L42/100)</f>
        <v>0</v>
      </c>
      <c r="N42" s="242">
        <v>0</v>
      </c>
      <c r="O42" s="242">
        <f>ROUND(E42*N42,2)</f>
        <v>0</v>
      </c>
      <c r="P42" s="242">
        <v>0</v>
      </c>
      <c r="Q42" s="242">
        <f>ROUND(E42*P42,2)</f>
        <v>0</v>
      </c>
      <c r="R42" s="242" t="s">
        <v>104</v>
      </c>
      <c r="S42" s="242" t="s">
        <v>105</v>
      </c>
      <c r="T42" s="243" t="s">
        <v>105</v>
      </c>
      <c r="U42" s="224">
        <v>0.02</v>
      </c>
      <c r="V42" s="224">
        <f>ROUND(E42*U42,2)</f>
        <v>11.3</v>
      </c>
      <c r="W42" s="224"/>
      <c r="X42" s="224" t="s">
        <v>106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107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22"/>
      <c r="B43" s="223"/>
      <c r="C43" s="258" t="s">
        <v>158</v>
      </c>
      <c r="D43" s="244"/>
      <c r="E43" s="244"/>
      <c r="F43" s="244"/>
      <c r="G43" s="24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109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22"/>
      <c r="B44" s="223"/>
      <c r="C44" s="259" t="s">
        <v>159</v>
      </c>
      <c r="D44" s="225"/>
      <c r="E44" s="226">
        <v>376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111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22"/>
      <c r="B45" s="223"/>
      <c r="C45" s="259" t="s">
        <v>160</v>
      </c>
      <c r="D45" s="225"/>
      <c r="E45" s="226">
        <v>17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111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22"/>
      <c r="B46" s="223"/>
      <c r="C46" s="259" t="s">
        <v>161</v>
      </c>
      <c r="D46" s="225"/>
      <c r="E46" s="226">
        <v>90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111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22"/>
      <c r="B47" s="223"/>
      <c r="C47" s="259" t="s">
        <v>162</v>
      </c>
      <c r="D47" s="225"/>
      <c r="E47" s="226">
        <v>82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111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0.399999999999999" outlineLevel="1" x14ac:dyDescent="0.25">
      <c r="A48" s="237">
        <v>15</v>
      </c>
      <c r="B48" s="238" t="s">
        <v>163</v>
      </c>
      <c r="C48" s="257" t="s">
        <v>164</v>
      </c>
      <c r="D48" s="239" t="s">
        <v>124</v>
      </c>
      <c r="E48" s="240">
        <v>11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20</v>
      </c>
      <c r="M48" s="242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2" t="s">
        <v>165</v>
      </c>
      <c r="S48" s="242" t="s">
        <v>105</v>
      </c>
      <c r="T48" s="243" t="s">
        <v>105</v>
      </c>
      <c r="U48" s="224">
        <v>0.17</v>
      </c>
      <c r="V48" s="224">
        <f>ROUND(E48*U48,2)</f>
        <v>1.87</v>
      </c>
      <c r="W48" s="224"/>
      <c r="X48" s="224" t="s">
        <v>166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167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22"/>
      <c r="B49" s="223"/>
      <c r="C49" s="258" t="s">
        <v>168</v>
      </c>
      <c r="D49" s="244"/>
      <c r="E49" s="244"/>
      <c r="F49" s="244"/>
      <c r="G49" s="24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109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52" t="str">
        <f>C49</f>
        <v>popř. lesní půdy s naložením, vodorovným přemístěním a složením na hromady nebo se zpětným přemístěním a rozprostřením.</v>
      </c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45">
        <v>16</v>
      </c>
      <c r="B50" s="246" t="s">
        <v>169</v>
      </c>
      <c r="C50" s="260" t="s">
        <v>170</v>
      </c>
      <c r="D50" s="247" t="s">
        <v>114</v>
      </c>
      <c r="E50" s="248">
        <v>78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20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 t="s">
        <v>165</v>
      </c>
      <c r="S50" s="250" t="s">
        <v>105</v>
      </c>
      <c r="T50" s="251" t="s">
        <v>105</v>
      </c>
      <c r="U50" s="224">
        <v>0.06</v>
      </c>
      <c r="V50" s="224">
        <f>ROUND(E50*U50,2)</f>
        <v>4.68</v>
      </c>
      <c r="W50" s="224"/>
      <c r="X50" s="224" t="s">
        <v>166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167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0.399999999999999" outlineLevel="1" x14ac:dyDescent="0.25">
      <c r="A51" s="237">
        <v>17</v>
      </c>
      <c r="B51" s="238" t="s">
        <v>171</v>
      </c>
      <c r="C51" s="257" t="s">
        <v>172</v>
      </c>
      <c r="D51" s="239" t="s">
        <v>114</v>
      </c>
      <c r="E51" s="240">
        <v>78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20</v>
      </c>
      <c r="M51" s="242">
        <f>G51*(1+L51/100)</f>
        <v>0</v>
      </c>
      <c r="N51" s="242">
        <v>0</v>
      </c>
      <c r="O51" s="242">
        <f>ROUND(E51*N51,2)</f>
        <v>0</v>
      </c>
      <c r="P51" s="242">
        <v>0</v>
      </c>
      <c r="Q51" s="242">
        <f>ROUND(E51*P51,2)</f>
        <v>0</v>
      </c>
      <c r="R51" s="242" t="s">
        <v>104</v>
      </c>
      <c r="S51" s="242" t="s">
        <v>105</v>
      </c>
      <c r="T51" s="243" t="s">
        <v>105</v>
      </c>
      <c r="U51" s="224">
        <v>0.254</v>
      </c>
      <c r="V51" s="224">
        <f>ROUND(E51*U51,2)</f>
        <v>19.809999999999999</v>
      </c>
      <c r="W51" s="224"/>
      <c r="X51" s="224" t="s">
        <v>106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134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22"/>
      <c r="B52" s="223"/>
      <c r="C52" s="258" t="s">
        <v>173</v>
      </c>
      <c r="D52" s="244"/>
      <c r="E52" s="244"/>
      <c r="F52" s="244"/>
      <c r="G52" s="24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109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52" t="str">
        <f>C52</f>
        <v>s případným nutným přemístěním hromad nebo dočasných skládek na místo potřeby ze vzdálenosti do 30 m, v rovině nebo ve svahu do 1 : 5,</v>
      </c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37">
        <v>18</v>
      </c>
      <c r="B53" s="238" t="s">
        <v>174</v>
      </c>
      <c r="C53" s="257" t="s">
        <v>175</v>
      </c>
      <c r="D53" s="239" t="s">
        <v>124</v>
      </c>
      <c r="E53" s="240">
        <v>378.41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20</v>
      </c>
      <c r="M53" s="242">
        <f>G53*(1+L53/100)</f>
        <v>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2" t="s">
        <v>104</v>
      </c>
      <c r="S53" s="242" t="s">
        <v>105</v>
      </c>
      <c r="T53" s="243" t="s">
        <v>105</v>
      </c>
      <c r="U53" s="224">
        <v>3.1E-2</v>
      </c>
      <c r="V53" s="224">
        <f>ROUND(E53*U53,2)</f>
        <v>11.73</v>
      </c>
      <c r="W53" s="224"/>
      <c r="X53" s="224" t="s">
        <v>106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134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45">
        <v>19</v>
      </c>
      <c r="B54" s="246" t="s">
        <v>177</v>
      </c>
      <c r="C54" s="260" t="s">
        <v>178</v>
      </c>
      <c r="D54" s="247" t="s">
        <v>124</v>
      </c>
      <c r="E54" s="248">
        <v>378.41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20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 t="s">
        <v>104</v>
      </c>
      <c r="S54" s="250" t="s">
        <v>105</v>
      </c>
      <c r="T54" s="251" t="s">
        <v>105</v>
      </c>
      <c r="U54" s="224">
        <v>0</v>
      </c>
      <c r="V54" s="224">
        <f>ROUND(E54*U54,2)</f>
        <v>0</v>
      </c>
      <c r="W54" s="224"/>
      <c r="X54" s="224" t="s">
        <v>106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134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31" t="s">
        <v>99</v>
      </c>
      <c r="B55" s="232" t="s">
        <v>58</v>
      </c>
      <c r="C55" s="256" t="s">
        <v>59</v>
      </c>
      <c r="D55" s="233"/>
      <c r="E55" s="234"/>
      <c r="F55" s="235"/>
      <c r="G55" s="235">
        <f>SUMIF(AG56:AG59,"&lt;&gt;NOR",G56:G59)</f>
        <v>0</v>
      </c>
      <c r="H55" s="235"/>
      <c r="I55" s="235">
        <f>SUM(I56:I59)</f>
        <v>0</v>
      </c>
      <c r="J55" s="235"/>
      <c r="K55" s="235">
        <f>SUM(K56:K59)</f>
        <v>0</v>
      </c>
      <c r="L55" s="235"/>
      <c r="M55" s="235">
        <f>SUM(M56:M59)</f>
        <v>0</v>
      </c>
      <c r="N55" s="235"/>
      <c r="O55" s="235">
        <f>SUM(O56:O59)</f>
        <v>0</v>
      </c>
      <c r="P55" s="235"/>
      <c r="Q55" s="235">
        <f>SUM(Q56:Q59)</f>
        <v>0</v>
      </c>
      <c r="R55" s="235"/>
      <c r="S55" s="235"/>
      <c r="T55" s="236"/>
      <c r="U55" s="230"/>
      <c r="V55" s="230">
        <f>SUM(V56:V59)</f>
        <v>83.53</v>
      </c>
      <c r="W55" s="230"/>
      <c r="X55" s="230"/>
      <c r="AG55" t="s">
        <v>100</v>
      </c>
    </row>
    <row r="56" spans="1:60" outlineLevel="1" x14ac:dyDescent="0.25">
      <c r="A56" s="237">
        <v>20</v>
      </c>
      <c r="B56" s="238" t="s">
        <v>179</v>
      </c>
      <c r="C56" s="257" t="s">
        <v>180</v>
      </c>
      <c r="D56" s="239" t="s">
        <v>124</v>
      </c>
      <c r="E56" s="240">
        <v>4.32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20</v>
      </c>
      <c r="M56" s="242">
        <f>G56*(1+L56/100)</f>
        <v>0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2" t="s">
        <v>181</v>
      </c>
      <c r="S56" s="242" t="s">
        <v>105</v>
      </c>
      <c r="T56" s="243" t="s">
        <v>105</v>
      </c>
      <c r="U56" s="224">
        <v>1.89</v>
      </c>
      <c r="V56" s="224">
        <f>ROUND(E56*U56,2)</f>
        <v>8.16</v>
      </c>
      <c r="W56" s="224"/>
      <c r="X56" s="224" t="s">
        <v>106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107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22"/>
      <c r="B57" s="223"/>
      <c r="C57" s="259" t="s">
        <v>182</v>
      </c>
      <c r="D57" s="225"/>
      <c r="E57" s="226">
        <v>4.32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111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37">
        <v>21</v>
      </c>
      <c r="B58" s="238" t="s">
        <v>183</v>
      </c>
      <c r="C58" s="257" t="s">
        <v>184</v>
      </c>
      <c r="D58" s="239" t="s">
        <v>120</v>
      </c>
      <c r="E58" s="240">
        <v>96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20</v>
      </c>
      <c r="M58" s="242">
        <f>G58*(1+L58/100)</f>
        <v>0</v>
      </c>
      <c r="N58" s="242">
        <v>0</v>
      </c>
      <c r="O58" s="242">
        <f>ROUND(E58*N58,2)</f>
        <v>0</v>
      </c>
      <c r="P58" s="242">
        <v>0</v>
      </c>
      <c r="Q58" s="242">
        <f>ROUND(E58*P58,2)</f>
        <v>0</v>
      </c>
      <c r="R58" s="242" t="s">
        <v>165</v>
      </c>
      <c r="S58" s="242" t="s">
        <v>105</v>
      </c>
      <c r="T58" s="243" t="s">
        <v>105</v>
      </c>
      <c r="U58" s="224">
        <v>0.78512999999999999</v>
      </c>
      <c r="V58" s="224">
        <f>ROUND(E58*U58,2)</f>
        <v>75.37</v>
      </c>
      <c r="W58" s="224"/>
      <c r="X58" s="224" t="s">
        <v>166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167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1" outlineLevel="1" x14ac:dyDescent="0.25">
      <c r="A59" s="222"/>
      <c r="B59" s="223"/>
      <c r="C59" s="258" t="s">
        <v>185</v>
      </c>
      <c r="D59" s="244"/>
      <c r="E59" s="244"/>
      <c r="F59" s="244"/>
      <c r="G59" s="24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109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52" t="str">
        <f>C59</f>
        <v>Lože pro trativody, položení trubek, obsyp potrubí sypaninou z vhodných hornin, nebo materiálem připraveným podél výkopu ve vzdálenosti do 3 m od jeho kraje.  Bez výkopu rýhy.</v>
      </c>
      <c r="BB59" s="215"/>
      <c r="BC59" s="215"/>
      <c r="BD59" s="215"/>
      <c r="BE59" s="215"/>
      <c r="BF59" s="215"/>
      <c r="BG59" s="215"/>
      <c r="BH59" s="215"/>
    </row>
    <row r="60" spans="1:60" x14ac:dyDescent="0.25">
      <c r="A60" s="231" t="s">
        <v>99</v>
      </c>
      <c r="B60" s="232" t="s">
        <v>60</v>
      </c>
      <c r="C60" s="256" t="s">
        <v>61</v>
      </c>
      <c r="D60" s="233"/>
      <c r="E60" s="234"/>
      <c r="F60" s="235"/>
      <c r="G60" s="235">
        <f>SUMIF(AG61:AG93,"&lt;&gt;NOR",G61:G93)</f>
        <v>0</v>
      </c>
      <c r="H60" s="235"/>
      <c r="I60" s="235">
        <f>SUM(I61:I93)</f>
        <v>0</v>
      </c>
      <c r="J60" s="235"/>
      <c r="K60" s="235">
        <f>SUM(K61:K93)</f>
        <v>0</v>
      </c>
      <c r="L60" s="235"/>
      <c r="M60" s="235">
        <f>SUM(M61:M93)</f>
        <v>0</v>
      </c>
      <c r="N60" s="235"/>
      <c r="O60" s="235">
        <f>SUM(O61:O93)</f>
        <v>667.35</v>
      </c>
      <c r="P60" s="235"/>
      <c r="Q60" s="235">
        <f>SUM(Q61:Q93)</f>
        <v>0</v>
      </c>
      <c r="R60" s="235"/>
      <c r="S60" s="235"/>
      <c r="T60" s="236"/>
      <c r="U60" s="230"/>
      <c r="V60" s="230">
        <f>SUM(V61:V93)</f>
        <v>177.17000000000002</v>
      </c>
      <c r="W60" s="230"/>
      <c r="X60" s="230"/>
      <c r="AG60" t="s">
        <v>100</v>
      </c>
    </row>
    <row r="61" spans="1:60" outlineLevel="1" x14ac:dyDescent="0.25">
      <c r="A61" s="237">
        <v>22</v>
      </c>
      <c r="B61" s="238" t="s">
        <v>186</v>
      </c>
      <c r="C61" s="257" t="s">
        <v>187</v>
      </c>
      <c r="D61" s="239" t="s">
        <v>114</v>
      </c>
      <c r="E61" s="240">
        <v>375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20</v>
      </c>
      <c r="M61" s="242">
        <f>G61*(1+L61/100)</f>
        <v>0</v>
      </c>
      <c r="N61" s="242">
        <v>0.36834</v>
      </c>
      <c r="O61" s="242">
        <f>ROUND(E61*N61,2)</f>
        <v>138.13</v>
      </c>
      <c r="P61" s="242">
        <v>0</v>
      </c>
      <c r="Q61" s="242">
        <f>ROUND(E61*P61,2)</f>
        <v>0</v>
      </c>
      <c r="R61" s="242" t="s">
        <v>115</v>
      </c>
      <c r="S61" s="242" t="s">
        <v>105</v>
      </c>
      <c r="T61" s="243" t="s">
        <v>105</v>
      </c>
      <c r="U61" s="224">
        <v>3.3000000000000002E-2</v>
      </c>
      <c r="V61" s="224">
        <f>ROUND(E61*U61,2)</f>
        <v>12.38</v>
      </c>
      <c r="W61" s="224"/>
      <c r="X61" s="224" t="s">
        <v>106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134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22"/>
      <c r="B62" s="223"/>
      <c r="C62" s="258" t="s">
        <v>188</v>
      </c>
      <c r="D62" s="244"/>
      <c r="E62" s="244"/>
      <c r="F62" s="244"/>
      <c r="G62" s="24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109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22"/>
      <c r="B63" s="223"/>
      <c r="C63" s="259" t="s">
        <v>189</v>
      </c>
      <c r="D63" s="225"/>
      <c r="E63" s="226">
        <v>375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111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37">
        <v>23</v>
      </c>
      <c r="B64" s="238" t="s">
        <v>190</v>
      </c>
      <c r="C64" s="257" t="s">
        <v>191</v>
      </c>
      <c r="D64" s="239" t="s">
        <v>114</v>
      </c>
      <c r="E64" s="240">
        <v>90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20</v>
      </c>
      <c r="M64" s="242">
        <f>G64*(1+L64/100)</f>
        <v>0</v>
      </c>
      <c r="N64" s="242">
        <v>0.48574000000000001</v>
      </c>
      <c r="O64" s="242">
        <f>ROUND(E64*N64,2)</f>
        <v>43.72</v>
      </c>
      <c r="P64" s="242">
        <v>0</v>
      </c>
      <c r="Q64" s="242">
        <f>ROUND(E64*P64,2)</f>
        <v>0</v>
      </c>
      <c r="R64" s="242" t="s">
        <v>115</v>
      </c>
      <c r="S64" s="242" t="s">
        <v>105</v>
      </c>
      <c r="T64" s="243" t="s">
        <v>105</v>
      </c>
      <c r="U64" s="224">
        <v>4.2000000000000003E-2</v>
      </c>
      <c r="V64" s="224">
        <f>ROUND(E64*U64,2)</f>
        <v>3.78</v>
      </c>
      <c r="W64" s="224"/>
      <c r="X64" s="224" t="s">
        <v>106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134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22"/>
      <c r="B65" s="223"/>
      <c r="C65" s="258" t="s">
        <v>188</v>
      </c>
      <c r="D65" s="244"/>
      <c r="E65" s="244"/>
      <c r="F65" s="244"/>
      <c r="G65" s="24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109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22"/>
      <c r="B66" s="223"/>
      <c r="C66" s="259" t="s">
        <v>161</v>
      </c>
      <c r="D66" s="225"/>
      <c r="E66" s="226">
        <v>90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111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0.399999999999999" outlineLevel="1" x14ac:dyDescent="0.25">
      <c r="A67" s="245">
        <v>24</v>
      </c>
      <c r="B67" s="246" t="s">
        <v>192</v>
      </c>
      <c r="C67" s="260" t="s">
        <v>193</v>
      </c>
      <c r="D67" s="247" t="s">
        <v>114</v>
      </c>
      <c r="E67" s="248">
        <v>90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20</v>
      </c>
      <c r="M67" s="250">
        <f>G67*(1+L67/100)</f>
        <v>0</v>
      </c>
      <c r="N67" s="250">
        <v>0.378</v>
      </c>
      <c r="O67" s="250">
        <f>ROUND(E67*N67,2)</f>
        <v>34.020000000000003</v>
      </c>
      <c r="P67" s="250">
        <v>0</v>
      </c>
      <c r="Q67" s="250">
        <f>ROUND(E67*P67,2)</f>
        <v>0</v>
      </c>
      <c r="R67" s="250" t="s">
        <v>115</v>
      </c>
      <c r="S67" s="250" t="s">
        <v>105</v>
      </c>
      <c r="T67" s="251" t="s">
        <v>105</v>
      </c>
      <c r="U67" s="224">
        <v>2.5999999999999999E-2</v>
      </c>
      <c r="V67" s="224">
        <f>ROUND(E67*U67,2)</f>
        <v>2.34</v>
      </c>
      <c r="W67" s="224"/>
      <c r="X67" s="224" t="s">
        <v>106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134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0.399999999999999" outlineLevel="1" x14ac:dyDescent="0.25">
      <c r="A68" s="245">
        <v>25</v>
      </c>
      <c r="B68" s="246" t="s">
        <v>194</v>
      </c>
      <c r="C68" s="260" t="s">
        <v>195</v>
      </c>
      <c r="D68" s="247" t="s">
        <v>114</v>
      </c>
      <c r="E68" s="248">
        <v>410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20</v>
      </c>
      <c r="M68" s="250">
        <f>G68*(1+L68/100)</f>
        <v>0</v>
      </c>
      <c r="N68" s="250">
        <v>0.441</v>
      </c>
      <c r="O68" s="250">
        <f>ROUND(E68*N68,2)</f>
        <v>180.81</v>
      </c>
      <c r="P68" s="250">
        <v>0</v>
      </c>
      <c r="Q68" s="250">
        <f>ROUND(E68*P68,2)</f>
        <v>0</v>
      </c>
      <c r="R68" s="250" t="s">
        <v>115</v>
      </c>
      <c r="S68" s="250" t="s">
        <v>105</v>
      </c>
      <c r="T68" s="251" t="s">
        <v>105</v>
      </c>
      <c r="U68" s="224">
        <v>2.9000000000000001E-2</v>
      </c>
      <c r="V68" s="224">
        <f>ROUND(E68*U68,2)</f>
        <v>11.89</v>
      </c>
      <c r="W68" s="224"/>
      <c r="X68" s="224" t="s">
        <v>106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134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0.399999999999999" outlineLevel="1" x14ac:dyDescent="0.25">
      <c r="A69" s="245">
        <v>26</v>
      </c>
      <c r="B69" s="246" t="s">
        <v>196</v>
      </c>
      <c r="C69" s="260" t="s">
        <v>197</v>
      </c>
      <c r="D69" s="247" t="s">
        <v>114</v>
      </c>
      <c r="E69" s="248">
        <v>19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20</v>
      </c>
      <c r="M69" s="250">
        <f>G69*(1+L69/100)</f>
        <v>0</v>
      </c>
      <c r="N69" s="250">
        <v>0.55125000000000002</v>
      </c>
      <c r="O69" s="250">
        <f>ROUND(E69*N69,2)</f>
        <v>10.47</v>
      </c>
      <c r="P69" s="250">
        <v>0</v>
      </c>
      <c r="Q69" s="250">
        <f>ROUND(E69*P69,2)</f>
        <v>0</v>
      </c>
      <c r="R69" s="250" t="s">
        <v>115</v>
      </c>
      <c r="S69" s="250" t="s">
        <v>105</v>
      </c>
      <c r="T69" s="251" t="s">
        <v>105</v>
      </c>
      <c r="U69" s="224">
        <v>2.7E-2</v>
      </c>
      <c r="V69" s="224">
        <f>ROUND(E69*U69,2)</f>
        <v>0.51</v>
      </c>
      <c r="W69" s="224"/>
      <c r="X69" s="224" t="s">
        <v>106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134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37">
        <v>27</v>
      </c>
      <c r="B70" s="238" t="s">
        <v>198</v>
      </c>
      <c r="C70" s="257" t="s">
        <v>199</v>
      </c>
      <c r="D70" s="239" t="s">
        <v>114</v>
      </c>
      <c r="E70" s="240">
        <v>465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20</v>
      </c>
      <c r="M70" s="242">
        <f>G70*(1+L70/100)</f>
        <v>0</v>
      </c>
      <c r="N70" s="242">
        <v>0.441</v>
      </c>
      <c r="O70" s="242">
        <f>ROUND(E70*N70,2)</f>
        <v>205.07</v>
      </c>
      <c r="P70" s="242">
        <v>0</v>
      </c>
      <c r="Q70" s="242">
        <f>ROUND(E70*P70,2)</f>
        <v>0</v>
      </c>
      <c r="R70" s="242"/>
      <c r="S70" s="242" t="s">
        <v>200</v>
      </c>
      <c r="T70" s="243" t="s">
        <v>201</v>
      </c>
      <c r="U70" s="224">
        <v>2.9000000000000001E-2</v>
      </c>
      <c r="V70" s="224">
        <f>ROUND(E70*U70,2)</f>
        <v>13.49</v>
      </c>
      <c r="W70" s="224"/>
      <c r="X70" s="224" t="s">
        <v>106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134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22"/>
      <c r="B71" s="223"/>
      <c r="C71" s="259" t="s">
        <v>202</v>
      </c>
      <c r="D71" s="225"/>
      <c r="E71" s="226">
        <v>465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111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45">
        <v>28</v>
      </c>
      <c r="B72" s="246" t="s">
        <v>203</v>
      </c>
      <c r="C72" s="260" t="s">
        <v>204</v>
      </c>
      <c r="D72" s="247" t="s">
        <v>114</v>
      </c>
      <c r="E72" s="248">
        <v>100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20</v>
      </c>
      <c r="M72" s="250">
        <f>G72*(1+L72/100)</f>
        <v>0</v>
      </c>
      <c r="N72" s="250">
        <v>0.55125000000000002</v>
      </c>
      <c r="O72" s="250">
        <f>ROUND(E72*N72,2)</f>
        <v>55.13</v>
      </c>
      <c r="P72" s="250">
        <v>0</v>
      </c>
      <c r="Q72" s="250">
        <f>ROUND(E72*P72,2)</f>
        <v>0</v>
      </c>
      <c r="R72" s="250"/>
      <c r="S72" s="250" t="s">
        <v>200</v>
      </c>
      <c r="T72" s="251" t="s">
        <v>201</v>
      </c>
      <c r="U72" s="224">
        <v>2.7E-2</v>
      </c>
      <c r="V72" s="224">
        <f>ROUND(E72*U72,2)</f>
        <v>2.7</v>
      </c>
      <c r="W72" s="224"/>
      <c r="X72" s="224" t="s">
        <v>106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134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37">
        <v>29</v>
      </c>
      <c r="B73" s="238" t="s">
        <v>205</v>
      </c>
      <c r="C73" s="257" t="s">
        <v>206</v>
      </c>
      <c r="D73" s="239" t="s">
        <v>114</v>
      </c>
      <c r="E73" s="240">
        <v>17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20</v>
      </c>
      <c r="M73" s="242">
        <f>G73*(1+L73/100)</f>
        <v>0</v>
      </c>
      <c r="N73" s="242">
        <v>0</v>
      </c>
      <c r="O73" s="242">
        <f>ROUND(E73*N73,2)</f>
        <v>0</v>
      </c>
      <c r="P73" s="242">
        <v>0</v>
      </c>
      <c r="Q73" s="242">
        <f>ROUND(E73*P73,2)</f>
        <v>0</v>
      </c>
      <c r="R73" s="242" t="s">
        <v>115</v>
      </c>
      <c r="S73" s="242" t="s">
        <v>105</v>
      </c>
      <c r="T73" s="243" t="s">
        <v>105</v>
      </c>
      <c r="U73" s="224">
        <v>8.4000000000000005E-2</v>
      </c>
      <c r="V73" s="224">
        <f>ROUND(E73*U73,2)</f>
        <v>1.43</v>
      </c>
      <c r="W73" s="224"/>
      <c r="X73" s="224" t="s">
        <v>106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107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22"/>
      <c r="B74" s="223"/>
      <c r="C74" s="258" t="s">
        <v>188</v>
      </c>
      <c r="D74" s="244"/>
      <c r="E74" s="244"/>
      <c r="F74" s="244"/>
      <c r="G74" s="24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109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37">
        <v>30</v>
      </c>
      <c r="B75" s="238" t="s">
        <v>207</v>
      </c>
      <c r="C75" s="257" t="s">
        <v>208</v>
      </c>
      <c r="D75" s="239" t="s">
        <v>114</v>
      </c>
      <c r="E75" s="240">
        <v>375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20</v>
      </c>
      <c r="M75" s="242">
        <f>G75*(1+L75/100)</f>
        <v>0</v>
      </c>
      <c r="N75" s="242">
        <v>0</v>
      </c>
      <c r="O75" s="242">
        <f>ROUND(E75*N75,2)</f>
        <v>0</v>
      </c>
      <c r="P75" s="242">
        <v>0</v>
      </c>
      <c r="Q75" s="242">
        <f>ROUND(E75*P75,2)</f>
        <v>0</v>
      </c>
      <c r="R75" s="242" t="s">
        <v>115</v>
      </c>
      <c r="S75" s="242" t="s">
        <v>105</v>
      </c>
      <c r="T75" s="243" t="s">
        <v>105</v>
      </c>
      <c r="U75" s="224">
        <v>4.0000000000000001E-3</v>
      </c>
      <c r="V75" s="224">
        <f>ROUND(E75*U75,2)</f>
        <v>1.5</v>
      </c>
      <c r="W75" s="224"/>
      <c r="X75" s="224" t="s">
        <v>106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107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22"/>
      <c r="B76" s="223"/>
      <c r="C76" s="258" t="s">
        <v>209</v>
      </c>
      <c r="D76" s="244"/>
      <c r="E76" s="244"/>
      <c r="F76" s="244"/>
      <c r="G76" s="24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109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0.399999999999999" outlineLevel="1" x14ac:dyDescent="0.25">
      <c r="A77" s="245">
        <v>31</v>
      </c>
      <c r="B77" s="246" t="s">
        <v>210</v>
      </c>
      <c r="C77" s="260" t="s">
        <v>211</v>
      </c>
      <c r="D77" s="247" t="s">
        <v>114</v>
      </c>
      <c r="E77" s="248">
        <v>375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20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 t="s">
        <v>115</v>
      </c>
      <c r="S77" s="250" t="s">
        <v>105</v>
      </c>
      <c r="T77" s="251" t="s">
        <v>105</v>
      </c>
      <c r="U77" s="224">
        <v>2E-3</v>
      </c>
      <c r="V77" s="224">
        <f>ROUND(E77*U77,2)</f>
        <v>0.75</v>
      </c>
      <c r="W77" s="224"/>
      <c r="X77" s="224" t="s">
        <v>106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107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0.399999999999999" outlineLevel="1" x14ac:dyDescent="0.25">
      <c r="A78" s="237">
        <v>32</v>
      </c>
      <c r="B78" s="238" t="s">
        <v>212</v>
      </c>
      <c r="C78" s="257" t="s">
        <v>213</v>
      </c>
      <c r="D78" s="239" t="s">
        <v>114</v>
      </c>
      <c r="E78" s="240">
        <v>34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20</v>
      </c>
      <c r="M78" s="242">
        <f>G78*(1+L78/100)</f>
        <v>0</v>
      </c>
      <c r="N78" s="242">
        <v>0</v>
      </c>
      <c r="O78" s="242">
        <f>ROUND(E78*N78,2)</f>
        <v>0</v>
      </c>
      <c r="P78" s="242">
        <v>0</v>
      </c>
      <c r="Q78" s="242">
        <f>ROUND(E78*P78,2)</f>
        <v>0</v>
      </c>
      <c r="R78" s="242" t="s">
        <v>115</v>
      </c>
      <c r="S78" s="242" t="s">
        <v>105</v>
      </c>
      <c r="T78" s="243" t="s">
        <v>105</v>
      </c>
      <c r="U78" s="224">
        <v>0.01</v>
      </c>
      <c r="V78" s="224">
        <f>ROUND(E78*U78,2)</f>
        <v>0.34</v>
      </c>
      <c r="W78" s="224"/>
      <c r="X78" s="224" t="s">
        <v>106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107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22"/>
      <c r="B79" s="223"/>
      <c r="C79" s="258" t="s">
        <v>214</v>
      </c>
      <c r="D79" s="244"/>
      <c r="E79" s="244"/>
      <c r="F79" s="244"/>
      <c r="G79" s="24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109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5">
      <c r="A80" s="222"/>
      <c r="B80" s="223"/>
      <c r="C80" s="259" t="s">
        <v>215</v>
      </c>
      <c r="D80" s="225"/>
      <c r="E80" s="226">
        <v>34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111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0.399999999999999" outlineLevel="1" x14ac:dyDescent="0.25">
      <c r="A81" s="245">
        <v>33</v>
      </c>
      <c r="B81" s="246" t="s">
        <v>216</v>
      </c>
      <c r="C81" s="260" t="s">
        <v>217</v>
      </c>
      <c r="D81" s="247" t="s">
        <v>114</v>
      </c>
      <c r="E81" s="248">
        <v>375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20</v>
      </c>
      <c r="M81" s="250">
        <f>G81*(1+L81/100)</f>
        <v>0</v>
      </c>
      <c r="N81" s="250">
        <v>0</v>
      </c>
      <c r="O81" s="250">
        <f>ROUND(E81*N81,2)</f>
        <v>0</v>
      </c>
      <c r="P81" s="250">
        <v>0</v>
      </c>
      <c r="Q81" s="250">
        <f>ROUND(E81*P81,2)</f>
        <v>0</v>
      </c>
      <c r="R81" s="250" t="s">
        <v>115</v>
      </c>
      <c r="S81" s="250" t="s">
        <v>105</v>
      </c>
      <c r="T81" s="251" t="s">
        <v>105</v>
      </c>
      <c r="U81" s="224">
        <v>0.02</v>
      </c>
      <c r="V81" s="224">
        <f>ROUND(E81*U81,2)</f>
        <v>7.5</v>
      </c>
      <c r="W81" s="224"/>
      <c r="X81" s="224" t="s">
        <v>106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107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0.399999999999999" outlineLevel="1" x14ac:dyDescent="0.25">
      <c r="A82" s="245">
        <v>34</v>
      </c>
      <c r="B82" s="246" t="s">
        <v>218</v>
      </c>
      <c r="C82" s="260" t="s">
        <v>219</v>
      </c>
      <c r="D82" s="247" t="s">
        <v>114</v>
      </c>
      <c r="E82" s="248">
        <v>375</v>
      </c>
      <c r="F82" s="249"/>
      <c r="G82" s="250">
        <f>ROUND(E82*F82,2)</f>
        <v>0</v>
      </c>
      <c r="H82" s="249"/>
      <c r="I82" s="250">
        <f>ROUND(E82*H82,2)</f>
        <v>0</v>
      </c>
      <c r="J82" s="249"/>
      <c r="K82" s="250">
        <f>ROUND(E82*J82,2)</f>
        <v>0</v>
      </c>
      <c r="L82" s="250">
        <v>20</v>
      </c>
      <c r="M82" s="250">
        <f>G82*(1+L82/100)</f>
        <v>0</v>
      </c>
      <c r="N82" s="250">
        <v>0</v>
      </c>
      <c r="O82" s="250">
        <f>ROUND(E82*N82,2)</f>
        <v>0</v>
      </c>
      <c r="P82" s="250">
        <v>0</v>
      </c>
      <c r="Q82" s="250">
        <f>ROUND(E82*P82,2)</f>
        <v>0</v>
      </c>
      <c r="R82" s="250" t="s">
        <v>115</v>
      </c>
      <c r="S82" s="250" t="s">
        <v>220</v>
      </c>
      <c r="T82" s="251" t="s">
        <v>220</v>
      </c>
      <c r="U82" s="224">
        <v>0.03</v>
      </c>
      <c r="V82" s="224">
        <f>ROUND(E82*U82,2)</f>
        <v>11.25</v>
      </c>
      <c r="W82" s="224"/>
      <c r="X82" s="224" t="s">
        <v>106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107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37">
        <v>35</v>
      </c>
      <c r="B83" s="238" t="s">
        <v>221</v>
      </c>
      <c r="C83" s="257" t="s">
        <v>222</v>
      </c>
      <c r="D83" s="239" t="s">
        <v>114</v>
      </c>
      <c r="E83" s="240">
        <v>83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20</v>
      </c>
      <c r="M83" s="242">
        <f>G83*(1+L83/100)</f>
        <v>0</v>
      </c>
      <c r="N83" s="242">
        <v>0</v>
      </c>
      <c r="O83" s="242">
        <f>ROUND(E83*N83,2)</f>
        <v>0</v>
      </c>
      <c r="P83" s="242">
        <v>0</v>
      </c>
      <c r="Q83" s="242">
        <f>ROUND(E83*P83,2)</f>
        <v>0</v>
      </c>
      <c r="R83" s="242" t="s">
        <v>115</v>
      </c>
      <c r="S83" s="242" t="s">
        <v>105</v>
      </c>
      <c r="T83" s="243" t="s">
        <v>105</v>
      </c>
      <c r="U83" s="224">
        <v>0.442</v>
      </c>
      <c r="V83" s="224">
        <f>ROUND(E83*U83,2)</f>
        <v>36.69</v>
      </c>
      <c r="W83" s="224"/>
      <c r="X83" s="224" t="s">
        <v>106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107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1" outlineLevel="1" x14ac:dyDescent="0.25">
      <c r="A84" s="222"/>
      <c r="B84" s="223"/>
      <c r="C84" s="258" t="s">
        <v>223</v>
      </c>
      <c r="D84" s="244"/>
      <c r="E84" s="244"/>
      <c r="F84" s="244"/>
      <c r="G84" s="24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109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52" t="str">
        <f>C84</f>
        <v>s provedením lože z kameniva drceného, s vyplněním spár, s dvojitým hutněním a se smetením přebytečného materiálu na krajnici. S dodáním hmot pro lože a výplň spár.</v>
      </c>
      <c r="BB84" s="215"/>
      <c r="BC84" s="215"/>
      <c r="BD84" s="215"/>
      <c r="BE84" s="215"/>
      <c r="BF84" s="215"/>
      <c r="BG84" s="215"/>
      <c r="BH84" s="215"/>
    </row>
    <row r="85" spans="1:60" outlineLevel="1" x14ac:dyDescent="0.25">
      <c r="A85" s="237">
        <v>36</v>
      </c>
      <c r="B85" s="238" t="s">
        <v>224</v>
      </c>
      <c r="C85" s="257" t="s">
        <v>225</v>
      </c>
      <c r="D85" s="239" t="s">
        <v>114</v>
      </c>
      <c r="E85" s="240">
        <v>83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20</v>
      </c>
      <c r="M85" s="242">
        <f>G85*(1+L85/100)</f>
        <v>0</v>
      </c>
      <c r="N85" s="242">
        <v>0</v>
      </c>
      <c r="O85" s="242">
        <f>ROUND(E85*N85,2)</f>
        <v>0</v>
      </c>
      <c r="P85" s="242">
        <v>0</v>
      </c>
      <c r="Q85" s="242">
        <f>ROUND(E85*P85,2)</f>
        <v>0</v>
      </c>
      <c r="R85" s="242" t="s">
        <v>115</v>
      </c>
      <c r="S85" s="242" t="s">
        <v>226</v>
      </c>
      <c r="T85" s="243" t="s">
        <v>226</v>
      </c>
      <c r="U85" s="224">
        <v>0.12</v>
      </c>
      <c r="V85" s="224">
        <f>ROUND(E85*U85,2)</f>
        <v>9.9600000000000009</v>
      </c>
      <c r="W85" s="224"/>
      <c r="X85" s="224" t="s">
        <v>106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107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1" outlineLevel="1" x14ac:dyDescent="0.25">
      <c r="A86" s="222"/>
      <c r="B86" s="223"/>
      <c r="C86" s="258" t="s">
        <v>223</v>
      </c>
      <c r="D86" s="244"/>
      <c r="E86" s="244"/>
      <c r="F86" s="244"/>
      <c r="G86" s="24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109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52" t="str">
        <f>C86</f>
        <v>s provedením lože z kameniva drceného, s vyplněním spár, s dvojitým hutněním a se smetením přebytečného materiálu na krajnici. S dodáním hmot pro lože a výplň spár.</v>
      </c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37">
        <v>37</v>
      </c>
      <c r="B87" s="238" t="s">
        <v>227</v>
      </c>
      <c r="C87" s="257" t="s">
        <v>228</v>
      </c>
      <c r="D87" s="239" t="s">
        <v>114</v>
      </c>
      <c r="E87" s="240">
        <v>90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20</v>
      </c>
      <c r="M87" s="242">
        <f>G87*(1+L87/100)</f>
        <v>0</v>
      </c>
      <c r="N87" s="242">
        <v>0</v>
      </c>
      <c r="O87" s="242">
        <f>ROUND(E87*N87,2)</f>
        <v>0</v>
      </c>
      <c r="P87" s="242">
        <v>0</v>
      </c>
      <c r="Q87" s="242">
        <f>ROUND(E87*P87,2)</f>
        <v>0</v>
      </c>
      <c r="R87" s="242" t="s">
        <v>115</v>
      </c>
      <c r="S87" s="242" t="s">
        <v>105</v>
      </c>
      <c r="T87" s="243" t="s">
        <v>105</v>
      </c>
      <c r="U87" s="224">
        <v>0.54800000000000004</v>
      </c>
      <c r="V87" s="224">
        <f>ROUND(E87*U87,2)</f>
        <v>49.32</v>
      </c>
      <c r="W87" s="224"/>
      <c r="X87" s="224" t="s">
        <v>106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107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1" outlineLevel="1" x14ac:dyDescent="0.25">
      <c r="A88" s="222"/>
      <c r="B88" s="223"/>
      <c r="C88" s="258" t="s">
        <v>223</v>
      </c>
      <c r="D88" s="244"/>
      <c r="E88" s="244"/>
      <c r="F88" s="244"/>
      <c r="G88" s="24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109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52" t="str">
        <f>C88</f>
        <v>s provedením lože z kameniva drceného, s vyplněním spár, s dvojitým hutněním a se smetením přebytečného materiálu na krajnici. S dodáním hmot pro lože a výplň spár.</v>
      </c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37">
        <v>38</v>
      </c>
      <c r="B89" s="238" t="s">
        <v>229</v>
      </c>
      <c r="C89" s="257" t="s">
        <v>230</v>
      </c>
      <c r="D89" s="239" t="s">
        <v>114</v>
      </c>
      <c r="E89" s="240">
        <v>90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20</v>
      </c>
      <c r="M89" s="242">
        <f>G89*(1+L89/100)</f>
        <v>0</v>
      </c>
      <c r="N89" s="242">
        <v>0</v>
      </c>
      <c r="O89" s="242">
        <f>ROUND(E89*N89,2)</f>
        <v>0</v>
      </c>
      <c r="P89" s="242">
        <v>0</v>
      </c>
      <c r="Q89" s="242">
        <f>ROUND(E89*P89,2)</f>
        <v>0</v>
      </c>
      <c r="R89" s="242" t="s">
        <v>115</v>
      </c>
      <c r="S89" s="242" t="s">
        <v>226</v>
      </c>
      <c r="T89" s="243" t="s">
        <v>226</v>
      </c>
      <c r="U89" s="224">
        <v>0.126</v>
      </c>
      <c r="V89" s="224">
        <f>ROUND(E89*U89,2)</f>
        <v>11.34</v>
      </c>
      <c r="W89" s="224"/>
      <c r="X89" s="224" t="s">
        <v>106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107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1" outlineLevel="1" x14ac:dyDescent="0.25">
      <c r="A90" s="222"/>
      <c r="B90" s="223"/>
      <c r="C90" s="258" t="s">
        <v>223</v>
      </c>
      <c r="D90" s="244"/>
      <c r="E90" s="244"/>
      <c r="F90" s="244"/>
      <c r="G90" s="24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109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52" t="str">
        <f>C90</f>
        <v>s provedením lože z kameniva drceného, s vyplněním spár, s dvojitým hutněním a se smetením přebytečného materiálu na krajnici. S dodáním hmot pro lože a výplň spár.</v>
      </c>
      <c r="BB90" s="215"/>
      <c r="BC90" s="215"/>
      <c r="BD90" s="215"/>
      <c r="BE90" s="215"/>
      <c r="BF90" s="215"/>
      <c r="BG90" s="215"/>
      <c r="BH90" s="215"/>
    </row>
    <row r="91" spans="1:60" ht="20.399999999999999" outlineLevel="1" x14ac:dyDescent="0.25">
      <c r="A91" s="245">
        <v>39</v>
      </c>
      <c r="B91" s="246" t="s">
        <v>231</v>
      </c>
      <c r="C91" s="260" t="s">
        <v>232</v>
      </c>
      <c r="D91" s="247" t="s">
        <v>114</v>
      </c>
      <c r="E91" s="248">
        <v>4.5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20</v>
      </c>
      <c r="M91" s="250">
        <f>G91*(1+L91/100)</f>
        <v>0</v>
      </c>
      <c r="N91" s="250">
        <v>0</v>
      </c>
      <c r="O91" s="250">
        <f>ROUND(E91*N91,2)</f>
        <v>0</v>
      </c>
      <c r="P91" s="250">
        <v>0</v>
      </c>
      <c r="Q91" s="250">
        <f>ROUND(E91*P91,2)</f>
        <v>0</v>
      </c>
      <c r="R91" s="250" t="s">
        <v>233</v>
      </c>
      <c r="S91" s="250" t="s">
        <v>105</v>
      </c>
      <c r="T91" s="251" t="s">
        <v>105</v>
      </c>
      <c r="U91" s="224">
        <v>0</v>
      </c>
      <c r="V91" s="224">
        <f>ROUND(E91*U91,2)</f>
        <v>0</v>
      </c>
      <c r="W91" s="224"/>
      <c r="X91" s="224" t="s">
        <v>234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235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0.399999999999999" outlineLevel="1" x14ac:dyDescent="0.25">
      <c r="A92" s="245">
        <v>40</v>
      </c>
      <c r="B92" s="246" t="s">
        <v>236</v>
      </c>
      <c r="C92" s="260" t="s">
        <v>237</v>
      </c>
      <c r="D92" s="247" t="s">
        <v>114</v>
      </c>
      <c r="E92" s="248">
        <v>92</v>
      </c>
      <c r="F92" s="249"/>
      <c r="G92" s="250">
        <f>ROUND(E92*F92,2)</f>
        <v>0</v>
      </c>
      <c r="H92" s="249"/>
      <c r="I92" s="250">
        <f>ROUND(E92*H92,2)</f>
        <v>0</v>
      </c>
      <c r="J92" s="249"/>
      <c r="K92" s="250">
        <f>ROUND(E92*J92,2)</f>
        <v>0</v>
      </c>
      <c r="L92" s="250">
        <v>20</v>
      </c>
      <c r="M92" s="250">
        <f>G92*(1+L92/100)</f>
        <v>0</v>
      </c>
      <c r="N92" s="250">
        <v>0</v>
      </c>
      <c r="O92" s="250">
        <f>ROUND(E92*N92,2)</f>
        <v>0</v>
      </c>
      <c r="P92" s="250">
        <v>0</v>
      </c>
      <c r="Q92" s="250">
        <f>ROUND(E92*P92,2)</f>
        <v>0</v>
      </c>
      <c r="R92" s="250" t="s">
        <v>233</v>
      </c>
      <c r="S92" s="250" t="s">
        <v>105</v>
      </c>
      <c r="T92" s="251" t="s">
        <v>105</v>
      </c>
      <c r="U92" s="224">
        <v>0</v>
      </c>
      <c r="V92" s="224">
        <f>ROUND(E92*U92,2)</f>
        <v>0</v>
      </c>
      <c r="W92" s="224"/>
      <c r="X92" s="224" t="s">
        <v>234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235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45">
        <v>41</v>
      </c>
      <c r="B93" s="246" t="s">
        <v>238</v>
      </c>
      <c r="C93" s="260" t="s">
        <v>239</v>
      </c>
      <c r="D93" s="247" t="s">
        <v>114</v>
      </c>
      <c r="E93" s="248">
        <v>80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20</v>
      </c>
      <c r="M93" s="250">
        <f>G93*(1+L93/100)</f>
        <v>0</v>
      </c>
      <c r="N93" s="250">
        <v>0</v>
      </c>
      <c r="O93" s="250">
        <f>ROUND(E93*N93,2)</f>
        <v>0</v>
      </c>
      <c r="P93" s="250">
        <v>0</v>
      </c>
      <c r="Q93" s="250">
        <f>ROUND(E93*P93,2)</f>
        <v>0</v>
      </c>
      <c r="R93" s="250" t="s">
        <v>233</v>
      </c>
      <c r="S93" s="250" t="s">
        <v>105</v>
      </c>
      <c r="T93" s="251" t="s">
        <v>105</v>
      </c>
      <c r="U93" s="224">
        <v>0</v>
      </c>
      <c r="V93" s="224">
        <f>ROUND(E93*U93,2)</f>
        <v>0</v>
      </c>
      <c r="W93" s="224"/>
      <c r="X93" s="224" t="s">
        <v>234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235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x14ac:dyDescent="0.25">
      <c r="A94" s="231" t="s">
        <v>99</v>
      </c>
      <c r="B94" s="232" t="s">
        <v>62</v>
      </c>
      <c r="C94" s="256" t="s">
        <v>63</v>
      </c>
      <c r="D94" s="233"/>
      <c r="E94" s="234"/>
      <c r="F94" s="235"/>
      <c r="G94" s="235">
        <f>SUMIF(AG95:AG103,"&lt;&gt;NOR",G95:G103)</f>
        <v>0</v>
      </c>
      <c r="H94" s="235"/>
      <c r="I94" s="235">
        <f>SUM(I95:I103)</f>
        <v>0</v>
      </c>
      <c r="J94" s="235"/>
      <c r="K94" s="235">
        <f>SUM(K95:K103)</f>
        <v>0</v>
      </c>
      <c r="L94" s="235"/>
      <c r="M94" s="235">
        <f>SUM(M95:M103)</f>
        <v>0</v>
      </c>
      <c r="N94" s="235"/>
      <c r="O94" s="235">
        <f>SUM(O95:O103)</f>
        <v>50.38</v>
      </c>
      <c r="P94" s="235"/>
      <c r="Q94" s="235">
        <f>SUM(Q95:Q103)</f>
        <v>0</v>
      </c>
      <c r="R94" s="235"/>
      <c r="S94" s="235"/>
      <c r="T94" s="236"/>
      <c r="U94" s="230"/>
      <c r="V94" s="230">
        <f>SUM(V95:V103)</f>
        <v>72.900000000000006</v>
      </c>
      <c r="W94" s="230"/>
      <c r="X94" s="230"/>
      <c r="AG94" t="s">
        <v>100</v>
      </c>
    </row>
    <row r="95" spans="1:60" ht="20.399999999999999" outlineLevel="1" x14ac:dyDescent="0.25">
      <c r="A95" s="237">
        <v>42</v>
      </c>
      <c r="B95" s="238" t="s">
        <v>240</v>
      </c>
      <c r="C95" s="257" t="s">
        <v>241</v>
      </c>
      <c r="D95" s="239" t="s">
        <v>120</v>
      </c>
      <c r="E95" s="240">
        <v>268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20</v>
      </c>
      <c r="M95" s="242">
        <f>G95*(1+L95/100)</f>
        <v>0</v>
      </c>
      <c r="N95" s="242">
        <v>0.188</v>
      </c>
      <c r="O95" s="242">
        <f>ROUND(E95*N95,2)</f>
        <v>50.38</v>
      </c>
      <c r="P95" s="242">
        <v>0</v>
      </c>
      <c r="Q95" s="242">
        <f>ROUND(E95*P95,2)</f>
        <v>0</v>
      </c>
      <c r="R95" s="242" t="s">
        <v>115</v>
      </c>
      <c r="S95" s="242" t="s">
        <v>105</v>
      </c>
      <c r="T95" s="243" t="s">
        <v>105</v>
      </c>
      <c r="U95" s="224">
        <v>0.27200000000000002</v>
      </c>
      <c r="V95" s="224">
        <f>ROUND(E95*U95,2)</f>
        <v>72.900000000000006</v>
      </c>
      <c r="W95" s="224"/>
      <c r="X95" s="224" t="s">
        <v>106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134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22"/>
      <c r="B96" s="223"/>
      <c r="C96" s="258" t="s">
        <v>242</v>
      </c>
      <c r="D96" s="244"/>
      <c r="E96" s="244"/>
      <c r="F96" s="244"/>
      <c r="G96" s="24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109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22"/>
      <c r="B97" s="223"/>
      <c r="C97" s="259" t="s">
        <v>243</v>
      </c>
      <c r="D97" s="225"/>
      <c r="E97" s="226">
        <v>205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111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5">
      <c r="A98" s="222"/>
      <c r="B98" s="223"/>
      <c r="C98" s="259" t="s">
        <v>244</v>
      </c>
      <c r="D98" s="225"/>
      <c r="E98" s="226">
        <v>63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111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45">
        <v>43</v>
      </c>
      <c r="B99" s="246" t="s">
        <v>245</v>
      </c>
      <c r="C99" s="260" t="s">
        <v>246</v>
      </c>
      <c r="D99" s="247" t="s">
        <v>247</v>
      </c>
      <c r="E99" s="248">
        <v>63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20</v>
      </c>
      <c r="M99" s="250">
        <f>G99*(1+L99/100)</f>
        <v>0</v>
      </c>
      <c r="N99" s="250">
        <v>0</v>
      </c>
      <c r="O99" s="250">
        <f>ROUND(E99*N99,2)</f>
        <v>0</v>
      </c>
      <c r="P99" s="250">
        <v>0</v>
      </c>
      <c r="Q99" s="250">
        <f>ROUND(E99*P99,2)</f>
        <v>0</v>
      </c>
      <c r="R99" s="250" t="s">
        <v>233</v>
      </c>
      <c r="S99" s="250" t="s">
        <v>105</v>
      </c>
      <c r="T99" s="251" t="s">
        <v>105</v>
      </c>
      <c r="U99" s="224">
        <v>0</v>
      </c>
      <c r="V99" s="224">
        <f>ROUND(E99*U99,2)</f>
        <v>0</v>
      </c>
      <c r="W99" s="224"/>
      <c r="X99" s="224" t="s">
        <v>234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235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45">
        <v>44</v>
      </c>
      <c r="B100" s="246" t="s">
        <v>248</v>
      </c>
      <c r="C100" s="260" t="s">
        <v>249</v>
      </c>
      <c r="D100" s="247" t="s">
        <v>247</v>
      </c>
      <c r="E100" s="248">
        <v>193</v>
      </c>
      <c r="F100" s="249"/>
      <c r="G100" s="250">
        <f>ROUND(E100*F100,2)</f>
        <v>0</v>
      </c>
      <c r="H100" s="249"/>
      <c r="I100" s="250">
        <f>ROUND(E100*H100,2)</f>
        <v>0</v>
      </c>
      <c r="J100" s="249"/>
      <c r="K100" s="250">
        <f>ROUND(E100*J100,2)</f>
        <v>0</v>
      </c>
      <c r="L100" s="250">
        <v>20</v>
      </c>
      <c r="M100" s="250">
        <f>G100*(1+L100/100)</f>
        <v>0</v>
      </c>
      <c r="N100" s="250">
        <v>0</v>
      </c>
      <c r="O100" s="250">
        <f>ROUND(E100*N100,2)</f>
        <v>0</v>
      </c>
      <c r="P100" s="250">
        <v>0</v>
      </c>
      <c r="Q100" s="250">
        <f>ROUND(E100*P100,2)</f>
        <v>0</v>
      </c>
      <c r="R100" s="250" t="s">
        <v>233</v>
      </c>
      <c r="S100" s="250" t="s">
        <v>105</v>
      </c>
      <c r="T100" s="251" t="s">
        <v>105</v>
      </c>
      <c r="U100" s="224">
        <v>0</v>
      </c>
      <c r="V100" s="224">
        <f>ROUND(E100*U100,2)</f>
        <v>0</v>
      </c>
      <c r="W100" s="224"/>
      <c r="X100" s="224" t="s">
        <v>234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235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ht="20.399999999999999" outlineLevel="1" x14ac:dyDescent="0.25">
      <c r="A101" s="245">
        <v>45</v>
      </c>
      <c r="B101" s="246" t="s">
        <v>250</v>
      </c>
      <c r="C101" s="260" t="s">
        <v>251</v>
      </c>
      <c r="D101" s="247" t="s">
        <v>247</v>
      </c>
      <c r="E101" s="248">
        <v>8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20</v>
      </c>
      <c r="M101" s="250">
        <f>G101*(1+L101/100)</f>
        <v>0</v>
      </c>
      <c r="N101" s="250">
        <v>0</v>
      </c>
      <c r="O101" s="250">
        <f>ROUND(E101*N101,2)</f>
        <v>0</v>
      </c>
      <c r="P101" s="250">
        <v>0</v>
      </c>
      <c r="Q101" s="250">
        <f>ROUND(E101*P101,2)</f>
        <v>0</v>
      </c>
      <c r="R101" s="250" t="s">
        <v>233</v>
      </c>
      <c r="S101" s="250" t="s">
        <v>105</v>
      </c>
      <c r="T101" s="251" t="s">
        <v>105</v>
      </c>
      <c r="U101" s="224">
        <v>0</v>
      </c>
      <c r="V101" s="224">
        <f>ROUND(E101*U101,2)</f>
        <v>0</v>
      </c>
      <c r="W101" s="224"/>
      <c r="X101" s="224" t="s">
        <v>234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235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ht="20.399999999999999" outlineLevel="1" x14ac:dyDescent="0.25">
      <c r="A102" s="245">
        <v>46</v>
      </c>
      <c r="B102" s="246" t="s">
        <v>252</v>
      </c>
      <c r="C102" s="260" t="s">
        <v>253</v>
      </c>
      <c r="D102" s="247" t="s">
        <v>247</v>
      </c>
      <c r="E102" s="248">
        <v>2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20</v>
      </c>
      <c r="M102" s="250">
        <f>G102*(1+L102/100)</f>
        <v>0</v>
      </c>
      <c r="N102" s="250">
        <v>0</v>
      </c>
      <c r="O102" s="250">
        <f>ROUND(E102*N102,2)</f>
        <v>0</v>
      </c>
      <c r="P102" s="250">
        <v>0</v>
      </c>
      <c r="Q102" s="250">
        <f>ROUND(E102*P102,2)</f>
        <v>0</v>
      </c>
      <c r="R102" s="250" t="s">
        <v>233</v>
      </c>
      <c r="S102" s="250" t="s">
        <v>105</v>
      </c>
      <c r="T102" s="251" t="s">
        <v>105</v>
      </c>
      <c r="U102" s="224">
        <v>0</v>
      </c>
      <c r="V102" s="224">
        <f>ROUND(E102*U102,2)</f>
        <v>0</v>
      </c>
      <c r="W102" s="224"/>
      <c r="X102" s="224" t="s">
        <v>234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235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0.399999999999999" outlineLevel="1" x14ac:dyDescent="0.25">
      <c r="A103" s="245">
        <v>47</v>
      </c>
      <c r="B103" s="246" t="s">
        <v>254</v>
      </c>
      <c r="C103" s="260" t="s">
        <v>255</v>
      </c>
      <c r="D103" s="247" t="s">
        <v>247</v>
      </c>
      <c r="E103" s="248">
        <v>2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20</v>
      </c>
      <c r="M103" s="250">
        <f>G103*(1+L103/100)</f>
        <v>0</v>
      </c>
      <c r="N103" s="250">
        <v>0</v>
      </c>
      <c r="O103" s="250">
        <f>ROUND(E103*N103,2)</f>
        <v>0</v>
      </c>
      <c r="P103" s="250">
        <v>0</v>
      </c>
      <c r="Q103" s="250">
        <f>ROUND(E103*P103,2)</f>
        <v>0</v>
      </c>
      <c r="R103" s="250" t="s">
        <v>233</v>
      </c>
      <c r="S103" s="250" t="s">
        <v>105</v>
      </c>
      <c r="T103" s="251" t="s">
        <v>105</v>
      </c>
      <c r="U103" s="224">
        <v>0</v>
      </c>
      <c r="V103" s="224">
        <f>ROUND(E103*U103,2)</f>
        <v>0</v>
      </c>
      <c r="W103" s="224"/>
      <c r="X103" s="224" t="s">
        <v>234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235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x14ac:dyDescent="0.25">
      <c r="A104" s="231" t="s">
        <v>99</v>
      </c>
      <c r="B104" s="232" t="s">
        <v>64</v>
      </c>
      <c r="C104" s="256" t="s">
        <v>65</v>
      </c>
      <c r="D104" s="233"/>
      <c r="E104" s="234"/>
      <c r="F104" s="235"/>
      <c r="G104" s="235">
        <f>SUMIF(AG105:AG106,"&lt;&gt;NOR",G105:G106)</f>
        <v>0</v>
      </c>
      <c r="H104" s="235"/>
      <c r="I104" s="235">
        <f>SUM(I105:I106)</f>
        <v>0</v>
      </c>
      <c r="J104" s="235"/>
      <c r="K104" s="235">
        <f>SUM(K105:K106)</f>
        <v>0</v>
      </c>
      <c r="L104" s="235"/>
      <c r="M104" s="235">
        <f>SUM(M105:M106)</f>
        <v>0</v>
      </c>
      <c r="N104" s="235"/>
      <c r="O104" s="235">
        <f>SUM(O105:O106)</f>
        <v>0</v>
      </c>
      <c r="P104" s="235"/>
      <c r="Q104" s="235">
        <f>SUM(Q105:Q106)</f>
        <v>0</v>
      </c>
      <c r="R104" s="235"/>
      <c r="S104" s="235"/>
      <c r="T104" s="236"/>
      <c r="U104" s="230"/>
      <c r="V104" s="230">
        <f>SUM(V105:V106)</f>
        <v>11.82</v>
      </c>
      <c r="W104" s="230"/>
      <c r="X104" s="230"/>
      <c r="AG104" t="s">
        <v>100</v>
      </c>
    </row>
    <row r="105" spans="1:60" outlineLevel="1" x14ac:dyDescent="0.25">
      <c r="A105" s="237">
        <v>48</v>
      </c>
      <c r="B105" s="238" t="s">
        <v>256</v>
      </c>
      <c r="C105" s="257" t="s">
        <v>257</v>
      </c>
      <c r="D105" s="239" t="s">
        <v>258</v>
      </c>
      <c r="E105" s="240">
        <v>738.57082000000003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20</v>
      </c>
      <c r="M105" s="242">
        <f>G105*(1+L105/100)</f>
        <v>0</v>
      </c>
      <c r="N105" s="242">
        <v>0</v>
      </c>
      <c r="O105" s="242">
        <f>ROUND(E105*N105,2)</f>
        <v>0</v>
      </c>
      <c r="P105" s="242">
        <v>0</v>
      </c>
      <c r="Q105" s="242">
        <f>ROUND(E105*P105,2)</f>
        <v>0</v>
      </c>
      <c r="R105" s="242" t="s">
        <v>115</v>
      </c>
      <c r="S105" s="242" t="s">
        <v>105</v>
      </c>
      <c r="T105" s="243" t="s">
        <v>105</v>
      </c>
      <c r="U105" s="224">
        <v>1.6E-2</v>
      </c>
      <c r="V105" s="224">
        <f>ROUND(E105*U105,2)</f>
        <v>11.82</v>
      </c>
      <c r="W105" s="224"/>
      <c r="X105" s="224" t="s">
        <v>106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107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22"/>
      <c r="B106" s="223"/>
      <c r="C106" s="258" t="s">
        <v>259</v>
      </c>
      <c r="D106" s="244"/>
      <c r="E106" s="244"/>
      <c r="F106" s="244"/>
      <c r="G106" s="24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109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5">
      <c r="A107" s="231" t="s">
        <v>99</v>
      </c>
      <c r="B107" s="232" t="s">
        <v>68</v>
      </c>
      <c r="C107" s="256" t="s">
        <v>69</v>
      </c>
      <c r="D107" s="233"/>
      <c r="E107" s="234"/>
      <c r="F107" s="235"/>
      <c r="G107" s="235">
        <f>SUMIF(AG108:AG113,"&lt;&gt;NOR",G108:G113)</f>
        <v>0</v>
      </c>
      <c r="H107" s="235"/>
      <c r="I107" s="235">
        <f>SUM(I108:I113)</f>
        <v>0</v>
      </c>
      <c r="J107" s="235"/>
      <c r="K107" s="235">
        <f>SUM(K108:K113)</f>
        <v>0</v>
      </c>
      <c r="L107" s="235"/>
      <c r="M107" s="235">
        <f>SUM(M108:M113)</f>
        <v>0</v>
      </c>
      <c r="N107" s="235"/>
      <c r="O107" s="235">
        <f>SUM(O108:O113)</f>
        <v>0</v>
      </c>
      <c r="P107" s="235"/>
      <c r="Q107" s="235">
        <f>SUM(Q108:Q113)</f>
        <v>0</v>
      </c>
      <c r="R107" s="235"/>
      <c r="S107" s="235"/>
      <c r="T107" s="236"/>
      <c r="U107" s="230"/>
      <c r="V107" s="230">
        <f>SUM(V108:V113)</f>
        <v>40.549999999999997</v>
      </c>
      <c r="W107" s="230"/>
      <c r="X107" s="230"/>
      <c r="AG107" t="s">
        <v>100</v>
      </c>
    </row>
    <row r="108" spans="1:60" outlineLevel="1" x14ac:dyDescent="0.25">
      <c r="A108" s="237">
        <v>49</v>
      </c>
      <c r="B108" s="238" t="s">
        <v>260</v>
      </c>
      <c r="C108" s="257" t="s">
        <v>261</v>
      </c>
      <c r="D108" s="239" t="s">
        <v>258</v>
      </c>
      <c r="E108" s="240">
        <v>287.54000000000002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20</v>
      </c>
      <c r="M108" s="242">
        <f>G108*(1+L108/100)</f>
        <v>0</v>
      </c>
      <c r="N108" s="242">
        <v>0</v>
      </c>
      <c r="O108" s="242">
        <f>ROUND(E108*N108,2)</f>
        <v>0</v>
      </c>
      <c r="P108" s="242">
        <v>0</v>
      </c>
      <c r="Q108" s="242">
        <f>ROUND(E108*P108,2)</f>
        <v>0</v>
      </c>
      <c r="R108" s="242" t="s">
        <v>262</v>
      </c>
      <c r="S108" s="242" t="s">
        <v>105</v>
      </c>
      <c r="T108" s="243" t="s">
        <v>105</v>
      </c>
      <c r="U108" s="224">
        <v>4.2000000000000003E-2</v>
      </c>
      <c r="V108" s="224">
        <f>ROUND(E108*U108,2)</f>
        <v>12.08</v>
      </c>
      <c r="W108" s="224"/>
      <c r="X108" s="224" t="s">
        <v>106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134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22"/>
      <c r="B109" s="223"/>
      <c r="C109" s="258" t="s">
        <v>263</v>
      </c>
      <c r="D109" s="244"/>
      <c r="E109" s="244"/>
      <c r="F109" s="244"/>
      <c r="G109" s="24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109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22"/>
      <c r="B110" s="223"/>
      <c r="C110" s="259" t="s">
        <v>264</v>
      </c>
      <c r="D110" s="225"/>
      <c r="E110" s="226">
        <v>287.54000000000002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111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37">
        <v>50</v>
      </c>
      <c r="B111" s="238" t="s">
        <v>265</v>
      </c>
      <c r="C111" s="257" t="s">
        <v>266</v>
      </c>
      <c r="D111" s="239" t="s">
        <v>258</v>
      </c>
      <c r="E111" s="240">
        <v>287.54000000000002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20</v>
      </c>
      <c r="M111" s="242">
        <f>G111*(1+L111/100)</f>
        <v>0</v>
      </c>
      <c r="N111" s="242">
        <v>0</v>
      </c>
      <c r="O111" s="242">
        <f>ROUND(E111*N111,2)</f>
        <v>0</v>
      </c>
      <c r="P111" s="242">
        <v>0</v>
      </c>
      <c r="Q111" s="242">
        <f>ROUND(E111*P111,2)</f>
        <v>0</v>
      </c>
      <c r="R111" s="242" t="s">
        <v>115</v>
      </c>
      <c r="S111" s="242" t="s">
        <v>105</v>
      </c>
      <c r="T111" s="243" t="s">
        <v>105</v>
      </c>
      <c r="U111" s="224">
        <v>9.9000000000000005E-2</v>
      </c>
      <c r="V111" s="224">
        <f>ROUND(E111*U111,2)</f>
        <v>28.47</v>
      </c>
      <c r="W111" s="224"/>
      <c r="X111" s="224" t="s">
        <v>267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268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22"/>
      <c r="B112" s="223"/>
      <c r="C112" s="258" t="s">
        <v>269</v>
      </c>
      <c r="D112" s="244"/>
      <c r="E112" s="244"/>
      <c r="F112" s="244"/>
      <c r="G112" s="24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109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5">
      <c r="A113" s="245">
        <v>51</v>
      </c>
      <c r="B113" s="246" t="s">
        <v>270</v>
      </c>
      <c r="C113" s="260" t="s">
        <v>271</v>
      </c>
      <c r="D113" s="247" t="s">
        <v>258</v>
      </c>
      <c r="E113" s="248">
        <v>287.54000000000002</v>
      </c>
      <c r="F113" s="249"/>
      <c r="G113" s="250">
        <f>ROUND(E113*F113,2)</f>
        <v>0</v>
      </c>
      <c r="H113" s="249"/>
      <c r="I113" s="250">
        <f>ROUND(E113*H113,2)</f>
        <v>0</v>
      </c>
      <c r="J113" s="249"/>
      <c r="K113" s="250">
        <f>ROUND(E113*J113,2)</f>
        <v>0</v>
      </c>
      <c r="L113" s="250">
        <v>20</v>
      </c>
      <c r="M113" s="250">
        <f>G113*(1+L113/100)</f>
        <v>0</v>
      </c>
      <c r="N113" s="250">
        <v>0</v>
      </c>
      <c r="O113" s="250">
        <f>ROUND(E113*N113,2)</f>
        <v>0</v>
      </c>
      <c r="P113" s="250">
        <v>0</v>
      </c>
      <c r="Q113" s="250">
        <f>ROUND(E113*P113,2)</f>
        <v>0</v>
      </c>
      <c r="R113" s="250" t="s">
        <v>272</v>
      </c>
      <c r="S113" s="250" t="s">
        <v>105</v>
      </c>
      <c r="T113" s="251" t="s">
        <v>105</v>
      </c>
      <c r="U113" s="224">
        <v>0</v>
      </c>
      <c r="V113" s="224">
        <f>ROUND(E113*U113,2)</f>
        <v>0</v>
      </c>
      <c r="W113" s="224"/>
      <c r="X113" s="224" t="s">
        <v>267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268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5">
      <c r="A114" s="231" t="s">
        <v>99</v>
      </c>
      <c r="B114" s="232" t="s">
        <v>66</v>
      </c>
      <c r="C114" s="256" t="s">
        <v>67</v>
      </c>
      <c r="D114" s="233"/>
      <c r="E114" s="234"/>
      <c r="F114" s="235"/>
      <c r="G114" s="235">
        <f>SUMIF(AG115:AG116,"&lt;&gt;NOR",G115:G116)</f>
        <v>0</v>
      </c>
      <c r="H114" s="235"/>
      <c r="I114" s="235">
        <f>SUM(I115:I116)</f>
        <v>0</v>
      </c>
      <c r="J114" s="235"/>
      <c r="K114" s="235">
        <f>SUM(K115:K116)</f>
        <v>0</v>
      </c>
      <c r="L114" s="235"/>
      <c r="M114" s="235">
        <f>SUM(M115:M116)</f>
        <v>0</v>
      </c>
      <c r="N114" s="235"/>
      <c r="O114" s="235">
        <f>SUM(O115:O116)</f>
        <v>0</v>
      </c>
      <c r="P114" s="235"/>
      <c r="Q114" s="235">
        <f>SUM(Q115:Q116)</f>
        <v>0</v>
      </c>
      <c r="R114" s="235"/>
      <c r="S114" s="235"/>
      <c r="T114" s="236"/>
      <c r="U114" s="230"/>
      <c r="V114" s="230">
        <f>SUM(V115:V116)</f>
        <v>7.98</v>
      </c>
      <c r="W114" s="230"/>
      <c r="X114" s="230"/>
      <c r="AG114" t="s">
        <v>100</v>
      </c>
    </row>
    <row r="115" spans="1:60" outlineLevel="1" x14ac:dyDescent="0.25">
      <c r="A115" s="245">
        <v>52</v>
      </c>
      <c r="B115" s="246" t="s">
        <v>273</v>
      </c>
      <c r="C115" s="260" t="s">
        <v>274</v>
      </c>
      <c r="D115" s="247" t="s">
        <v>247</v>
      </c>
      <c r="E115" s="248">
        <v>1</v>
      </c>
      <c r="F115" s="249"/>
      <c r="G115" s="250">
        <f>ROUND(E115*F115,2)</f>
        <v>0</v>
      </c>
      <c r="H115" s="249"/>
      <c r="I115" s="250">
        <f>ROUND(E115*H115,2)</f>
        <v>0</v>
      </c>
      <c r="J115" s="249"/>
      <c r="K115" s="250">
        <f>ROUND(E115*J115,2)</f>
        <v>0</v>
      </c>
      <c r="L115" s="250">
        <v>20</v>
      </c>
      <c r="M115" s="250">
        <f>G115*(1+L115/100)</f>
        <v>0</v>
      </c>
      <c r="N115" s="250">
        <v>0</v>
      </c>
      <c r="O115" s="250">
        <f>ROUND(E115*N115,2)</f>
        <v>0</v>
      </c>
      <c r="P115" s="250">
        <v>0</v>
      </c>
      <c r="Q115" s="250">
        <f>ROUND(E115*P115,2)</f>
        <v>0</v>
      </c>
      <c r="R115" s="250"/>
      <c r="S115" s="250" t="s">
        <v>200</v>
      </c>
      <c r="T115" s="251" t="s">
        <v>201</v>
      </c>
      <c r="U115" s="224">
        <v>6.23</v>
      </c>
      <c r="V115" s="224">
        <f>ROUND(E115*U115,2)</f>
        <v>6.23</v>
      </c>
      <c r="W115" s="224"/>
      <c r="X115" s="224" t="s">
        <v>106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134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5">
      <c r="A116" s="245">
        <v>53</v>
      </c>
      <c r="B116" s="246" t="s">
        <v>275</v>
      </c>
      <c r="C116" s="260" t="s">
        <v>276</v>
      </c>
      <c r="D116" s="247" t="s">
        <v>247</v>
      </c>
      <c r="E116" s="248">
        <v>1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20</v>
      </c>
      <c r="M116" s="250">
        <f>G116*(1+L116/100)</f>
        <v>0</v>
      </c>
      <c r="N116" s="250">
        <v>0</v>
      </c>
      <c r="O116" s="250">
        <f>ROUND(E116*N116,2)</f>
        <v>0</v>
      </c>
      <c r="P116" s="250">
        <v>0</v>
      </c>
      <c r="Q116" s="250">
        <f>ROUND(E116*P116,2)</f>
        <v>0</v>
      </c>
      <c r="R116" s="250"/>
      <c r="S116" s="250" t="s">
        <v>200</v>
      </c>
      <c r="T116" s="251" t="s">
        <v>105</v>
      </c>
      <c r="U116" s="224">
        <v>1.7450000000000001</v>
      </c>
      <c r="V116" s="224">
        <f>ROUND(E116*U116,2)</f>
        <v>1.75</v>
      </c>
      <c r="W116" s="224"/>
      <c r="X116" s="224" t="s">
        <v>106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134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5">
      <c r="A117" s="231" t="s">
        <v>99</v>
      </c>
      <c r="B117" s="232" t="s">
        <v>72</v>
      </c>
      <c r="C117" s="256" t="s">
        <v>28</v>
      </c>
      <c r="D117" s="233"/>
      <c r="E117" s="234"/>
      <c r="F117" s="235"/>
      <c r="G117" s="235">
        <f>SUMIF(AG118:AG123,"&lt;&gt;NOR",G118:G123)</f>
        <v>0</v>
      </c>
      <c r="H117" s="235"/>
      <c r="I117" s="235">
        <f>SUM(I118:I123)</f>
        <v>0</v>
      </c>
      <c r="J117" s="235"/>
      <c r="K117" s="235">
        <f>SUM(K118:K123)</f>
        <v>0</v>
      </c>
      <c r="L117" s="235"/>
      <c r="M117" s="235">
        <f>SUM(M118:M123)</f>
        <v>0</v>
      </c>
      <c r="N117" s="235"/>
      <c r="O117" s="235">
        <f>SUM(O118:O123)</f>
        <v>0</v>
      </c>
      <c r="P117" s="235"/>
      <c r="Q117" s="235">
        <f>SUM(Q118:Q123)</f>
        <v>0</v>
      </c>
      <c r="R117" s="235"/>
      <c r="S117" s="235"/>
      <c r="T117" s="236"/>
      <c r="U117" s="230"/>
      <c r="V117" s="230">
        <f>SUM(V118:V123)</f>
        <v>0</v>
      </c>
      <c r="W117" s="230"/>
      <c r="X117" s="230"/>
      <c r="AG117" t="s">
        <v>100</v>
      </c>
    </row>
    <row r="118" spans="1:60" outlineLevel="1" x14ac:dyDescent="0.25">
      <c r="A118" s="237">
        <v>54</v>
      </c>
      <c r="B118" s="238" t="s">
        <v>277</v>
      </c>
      <c r="C118" s="257" t="s">
        <v>278</v>
      </c>
      <c r="D118" s="239" t="s">
        <v>279</v>
      </c>
      <c r="E118" s="240">
        <v>1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20</v>
      </c>
      <c r="M118" s="242">
        <f>G118*(1+L118/100)</f>
        <v>0</v>
      </c>
      <c r="N118" s="242">
        <v>0</v>
      </c>
      <c r="O118" s="242">
        <f>ROUND(E118*N118,2)</f>
        <v>0</v>
      </c>
      <c r="P118" s="242">
        <v>0</v>
      </c>
      <c r="Q118" s="242">
        <f>ROUND(E118*P118,2)</f>
        <v>0</v>
      </c>
      <c r="R118" s="242"/>
      <c r="S118" s="242" t="s">
        <v>200</v>
      </c>
      <c r="T118" s="243" t="s">
        <v>201</v>
      </c>
      <c r="U118" s="224">
        <v>0</v>
      </c>
      <c r="V118" s="224">
        <f>ROUND(E118*U118,2)</f>
        <v>0</v>
      </c>
      <c r="W118" s="224"/>
      <c r="X118" s="224" t="s">
        <v>280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281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41.4" outlineLevel="1" x14ac:dyDescent="0.25">
      <c r="A119" s="222"/>
      <c r="B119" s="223"/>
      <c r="C119" s="261" t="s">
        <v>282</v>
      </c>
      <c r="D119" s="253"/>
      <c r="E119" s="253"/>
      <c r="F119" s="253"/>
      <c r="G119" s="253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176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52" t="str">
        <f>C119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37">
        <v>55</v>
      </c>
      <c r="B120" s="238" t="s">
        <v>283</v>
      </c>
      <c r="C120" s="257" t="s">
        <v>284</v>
      </c>
      <c r="D120" s="239" t="s">
        <v>279</v>
      </c>
      <c r="E120" s="240">
        <v>1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20</v>
      </c>
      <c r="M120" s="242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2"/>
      <c r="S120" s="242" t="s">
        <v>105</v>
      </c>
      <c r="T120" s="243" t="s">
        <v>201</v>
      </c>
      <c r="U120" s="224">
        <v>0</v>
      </c>
      <c r="V120" s="224">
        <f>ROUND(E120*U120,2)</f>
        <v>0</v>
      </c>
      <c r="W120" s="224"/>
      <c r="X120" s="224" t="s">
        <v>280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281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22"/>
      <c r="B121" s="223"/>
      <c r="C121" s="261" t="s">
        <v>285</v>
      </c>
      <c r="D121" s="253"/>
      <c r="E121" s="253"/>
      <c r="F121" s="253"/>
      <c r="G121" s="253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176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52" t="str">
        <f>C121</f>
        <v>Náklady na vyhotovení dokumentace skutečného provedení stavby a její předání objednateli v požadované formě a požadovaném počtu.</v>
      </c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37">
        <v>56</v>
      </c>
      <c r="B122" s="238" t="s">
        <v>286</v>
      </c>
      <c r="C122" s="257" t="s">
        <v>287</v>
      </c>
      <c r="D122" s="239" t="s">
        <v>279</v>
      </c>
      <c r="E122" s="240">
        <v>1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20</v>
      </c>
      <c r="M122" s="242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2"/>
      <c r="S122" s="242" t="s">
        <v>105</v>
      </c>
      <c r="T122" s="243" t="s">
        <v>201</v>
      </c>
      <c r="U122" s="224">
        <v>0</v>
      </c>
      <c r="V122" s="224">
        <f>ROUND(E122*U122,2)</f>
        <v>0</v>
      </c>
      <c r="W122" s="224"/>
      <c r="X122" s="224" t="s">
        <v>280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281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1" outlineLevel="1" x14ac:dyDescent="0.25">
      <c r="A123" s="222"/>
      <c r="B123" s="223"/>
      <c r="C123" s="261" t="s">
        <v>288</v>
      </c>
      <c r="D123" s="253"/>
      <c r="E123" s="253"/>
      <c r="F123" s="253"/>
      <c r="G123" s="253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176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52" t="str">
        <f>C123</f>
        <v>Náklady na provedení skutečného zaměření stavby v rozsahu nezbytném pro zápis změny do katastru nemovitostí a dokumentace skutečného provedení stavby.</v>
      </c>
      <c r="BB123" s="215"/>
      <c r="BC123" s="215"/>
      <c r="BD123" s="215"/>
      <c r="BE123" s="215"/>
      <c r="BF123" s="215"/>
      <c r="BG123" s="215"/>
      <c r="BH123" s="215"/>
    </row>
    <row r="124" spans="1:60" x14ac:dyDescent="0.25">
      <c r="A124" s="231" t="s">
        <v>99</v>
      </c>
      <c r="B124" s="232" t="s">
        <v>71</v>
      </c>
      <c r="C124" s="256" t="s">
        <v>27</v>
      </c>
      <c r="D124" s="233"/>
      <c r="E124" s="234"/>
      <c r="F124" s="235"/>
      <c r="G124" s="235">
        <f>SUMIF(AG125:AG139,"&lt;&gt;NOR",G125:G139)</f>
        <v>0</v>
      </c>
      <c r="H124" s="235"/>
      <c r="I124" s="235">
        <f>SUM(I125:I139)</f>
        <v>0</v>
      </c>
      <c r="J124" s="235"/>
      <c r="K124" s="235">
        <f>SUM(K125:K139)</f>
        <v>0</v>
      </c>
      <c r="L124" s="235"/>
      <c r="M124" s="235">
        <f>SUM(M125:M139)</f>
        <v>0</v>
      </c>
      <c r="N124" s="235"/>
      <c r="O124" s="235">
        <f>SUM(O125:O139)</f>
        <v>0</v>
      </c>
      <c r="P124" s="235"/>
      <c r="Q124" s="235">
        <f>SUM(Q125:Q139)</f>
        <v>0</v>
      </c>
      <c r="R124" s="235"/>
      <c r="S124" s="235"/>
      <c r="T124" s="236"/>
      <c r="U124" s="230"/>
      <c r="V124" s="230">
        <f>SUM(V125:V139)</f>
        <v>0</v>
      </c>
      <c r="W124" s="230"/>
      <c r="X124" s="230"/>
      <c r="AG124" t="s">
        <v>100</v>
      </c>
    </row>
    <row r="125" spans="1:60" outlineLevel="1" x14ac:dyDescent="0.25">
      <c r="A125" s="237">
        <v>57</v>
      </c>
      <c r="B125" s="238" t="s">
        <v>289</v>
      </c>
      <c r="C125" s="257" t="s">
        <v>290</v>
      </c>
      <c r="D125" s="239" t="s">
        <v>279</v>
      </c>
      <c r="E125" s="240">
        <v>1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20</v>
      </c>
      <c r="M125" s="242">
        <f>G125*(1+L125/100)</f>
        <v>0</v>
      </c>
      <c r="N125" s="242">
        <v>0</v>
      </c>
      <c r="O125" s="242">
        <f>ROUND(E125*N125,2)</f>
        <v>0</v>
      </c>
      <c r="P125" s="242">
        <v>0</v>
      </c>
      <c r="Q125" s="242">
        <f>ROUND(E125*P125,2)</f>
        <v>0</v>
      </c>
      <c r="R125" s="242"/>
      <c r="S125" s="242" t="s">
        <v>105</v>
      </c>
      <c r="T125" s="243" t="s">
        <v>201</v>
      </c>
      <c r="U125" s="224">
        <v>0</v>
      </c>
      <c r="V125" s="224">
        <f>ROUND(E125*U125,2)</f>
        <v>0</v>
      </c>
      <c r="W125" s="224"/>
      <c r="X125" s="224" t="s">
        <v>280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281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41.4" outlineLevel="1" x14ac:dyDescent="0.25">
      <c r="A126" s="222"/>
      <c r="B126" s="223"/>
      <c r="C126" s="261" t="s">
        <v>282</v>
      </c>
      <c r="D126" s="253"/>
      <c r="E126" s="253"/>
      <c r="F126" s="253"/>
      <c r="G126" s="253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176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52" t="str">
        <f>C126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37">
        <v>58</v>
      </c>
      <c r="B127" s="238" t="s">
        <v>291</v>
      </c>
      <c r="C127" s="257" t="s">
        <v>292</v>
      </c>
      <c r="D127" s="239" t="s">
        <v>279</v>
      </c>
      <c r="E127" s="240">
        <v>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20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 t="s">
        <v>105</v>
      </c>
      <c r="T127" s="243" t="s">
        <v>201</v>
      </c>
      <c r="U127" s="224">
        <v>0</v>
      </c>
      <c r="V127" s="224">
        <f>ROUND(E127*U127,2)</f>
        <v>0</v>
      </c>
      <c r="W127" s="224"/>
      <c r="X127" s="224" t="s">
        <v>280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281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22"/>
      <c r="B128" s="223"/>
      <c r="C128" s="261" t="s">
        <v>312</v>
      </c>
      <c r="D128" s="253"/>
      <c r="E128" s="253"/>
      <c r="F128" s="253"/>
      <c r="G128" s="253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176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5">
      <c r="A129" s="222"/>
      <c r="B129" s="223"/>
      <c r="C129" s="262" t="s">
        <v>293</v>
      </c>
      <c r="D129" s="254"/>
      <c r="E129" s="254"/>
      <c r="F129" s="254"/>
      <c r="G129" s="25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176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52" t="str">
        <f>C129</f>
        <v>Vyhotovení protokolu o vytyčení stavby se seznamem souřadnic vytyčených bodů a jejich polohopisnými (S-JTSK) a výškopisnými (Bpv) hodnotami.</v>
      </c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37">
        <v>59</v>
      </c>
      <c r="B130" s="238" t="s">
        <v>294</v>
      </c>
      <c r="C130" s="257" t="s">
        <v>295</v>
      </c>
      <c r="D130" s="239" t="s">
        <v>279</v>
      </c>
      <c r="E130" s="240">
        <v>1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20</v>
      </c>
      <c r="M130" s="242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2"/>
      <c r="S130" s="242" t="s">
        <v>105</v>
      </c>
      <c r="T130" s="243" t="s">
        <v>201</v>
      </c>
      <c r="U130" s="224">
        <v>0</v>
      </c>
      <c r="V130" s="224">
        <f>ROUND(E130*U130,2)</f>
        <v>0</v>
      </c>
      <c r="W130" s="224"/>
      <c r="X130" s="224" t="s">
        <v>280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281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5">
      <c r="A131" s="222"/>
      <c r="B131" s="223"/>
      <c r="C131" s="261" t="s">
        <v>296</v>
      </c>
      <c r="D131" s="253"/>
      <c r="E131" s="253"/>
      <c r="F131" s="253"/>
      <c r="G131" s="253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176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52" t="str">
        <f>C131</f>
        <v>Zaměření a vytýčení stávajících inženýrských sítí v místě stavby z hlediska jejich ochrany při provádění stavby.</v>
      </c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37">
        <v>60</v>
      </c>
      <c r="B132" s="238" t="s">
        <v>297</v>
      </c>
      <c r="C132" s="257" t="s">
        <v>298</v>
      </c>
      <c r="D132" s="239" t="s">
        <v>279</v>
      </c>
      <c r="E132" s="240">
        <v>1</v>
      </c>
      <c r="F132" s="241"/>
      <c r="G132" s="242">
        <f>ROUND(E132*F132,2)</f>
        <v>0</v>
      </c>
      <c r="H132" s="241"/>
      <c r="I132" s="242">
        <f>ROUND(E132*H132,2)</f>
        <v>0</v>
      </c>
      <c r="J132" s="241"/>
      <c r="K132" s="242">
        <f>ROUND(E132*J132,2)</f>
        <v>0</v>
      </c>
      <c r="L132" s="242">
        <v>20</v>
      </c>
      <c r="M132" s="242">
        <f>G132*(1+L132/100)</f>
        <v>0</v>
      </c>
      <c r="N132" s="242">
        <v>0</v>
      </c>
      <c r="O132" s="242">
        <f>ROUND(E132*N132,2)</f>
        <v>0</v>
      </c>
      <c r="P132" s="242">
        <v>0</v>
      </c>
      <c r="Q132" s="242">
        <f>ROUND(E132*P132,2)</f>
        <v>0</v>
      </c>
      <c r="R132" s="242"/>
      <c r="S132" s="242" t="s">
        <v>105</v>
      </c>
      <c r="T132" s="243" t="s">
        <v>201</v>
      </c>
      <c r="U132" s="224">
        <v>0</v>
      </c>
      <c r="V132" s="224">
        <f>ROUND(E132*U132,2)</f>
        <v>0</v>
      </c>
      <c r="W132" s="224"/>
      <c r="X132" s="224" t="s">
        <v>280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281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22"/>
      <c r="B133" s="223"/>
      <c r="C133" s="261" t="s">
        <v>299</v>
      </c>
      <c r="D133" s="253"/>
      <c r="E133" s="253"/>
      <c r="F133" s="253"/>
      <c r="G133" s="253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176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22"/>
      <c r="B134" s="223"/>
      <c r="C134" s="263" t="s">
        <v>300</v>
      </c>
      <c r="D134" s="227"/>
      <c r="E134" s="228"/>
      <c r="F134" s="229"/>
      <c r="G134" s="229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176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1" outlineLevel="1" x14ac:dyDescent="0.25">
      <c r="A135" s="222"/>
      <c r="B135" s="223"/>
      <c r="C135" s="262" t="s">
        <v>301</v>
      </c>
      <c r="D135" s="254"/>
      <c r="E135" s="254"/>
      <c r="F135" s="254"/>
      <c r="G135" s="25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176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52" t="str">
        <f>C135</f>
        <v>Povinnost koordinace s vodárenskou akciovou společností VAS a.s. ohledně uličních vpustí, které jsou naceněné VAS a.s. v rámci  prodloužení řadů, ale budou se osazovat až při provádění prodloužení ul. Wagnerova. (kontakt paní Schneiderová 606 767 893).</v>
      </c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5">
      <c r="A136" s="237">
        <v>61</v>
      </c>
      <c r="B136" s="238" t="s">
        <v>302</v>
      </c>
      <c r="C136" s="257" t="s">
        <v>303</v>
      </c>
      <c r="D136" s="239" t="s">
        <v>279</v>
      </c>
      <c r="E136" s="240">
        <v>1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20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/>
      <c r="S136" s="242" t="s">
        <v>105</v>
      </c>
      <c r="T136" s="243" t="s">
        <v>201</v>
      </c>
      <c r="U136" s="224">
        <v>0</v>
      </c>
      <c r="V136" s="224">
        <f>ROUND(E136*U136,2)</f>
        <v>0</v>
      </c>
      <c r="W136" s="224"/>
      <c r="X136" s="224" t="s">
        <v>280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281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22"/>
      <c r="B137" s="223"/>
      <c r="C137" s="261" t="s">
        <v>304</v>
      </c>
      <c r="D137" s="253"/>
      <c r="E137" s="253"/>
      <c r="F137" s="253"/>
      <c r="G137" s="253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176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37">
        <v>62</v>
      </c>
      <c r="B138" s="238" t="s">
        <v>305</v>
      </c>
      <c r="C138" s="257" t="s">
        <v>306</v>
      </c>
      <c r="D138" s="239" t="s">
        <v>279</v>
      </c>
      <c r="E138" s="240">
        <v>1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20</v>
      </c>
      <c r="M138" s="242">
        <f>G138*(1+L138/100)</f>
        <v>0</v>
      </c>
      <c r="N138" s="242">
        <v>0</v>
      </c>
      <c r="O138" s="242">
        <f>ROUND(E138*N138,2)</f>
        <v>0</v>
      </c>
      <c r="P138" s="242">
        <v>0</v>
      </c>
      <c r="Q138" s="242">
        <f>ROUND(E138*P138,2)</f>
        <v>0</v>
      </c>
      <c r="R138" s="242"/>
      <c r="S138" s="242" t="s">
        <v>105</v>
      </c>
      <c r="T138" s="243" t="s">
        <v>201</v>
      </c>
      <c r="U138" s="224">
        <v>0</v>
      </c>
      <c r="V138" s="224">
        <f>ROUND(E138*U138,2)</f>
        <v>0</v>
      </c>
      <c r="W138" s="224"/>
      <c r="X138" s="224" t="s">
        <v>280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281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1" outlineLevel="1" x14ac:dyDescent="0.25">
      <c r="A139" s="222"/>
      <c r="B139" s="223"/>
      <c r="C139" s="261" t="s">
        <v>307</v>
      </c>
      <c r="D139" s="253"/>
      <c r="E139" s="253"/>
      <c r="F139" s="253"/>
      <c r="G139" s="253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176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52" t="str">
        <f>C139</f>
        <v>Náklady zhotovitele, související s prováděním zkoušek a revizí předepsaných technickými normami nebo objednatelem a které jsou pro provedení díla nezbytné - zatěžovací zkoušky na pláni 3 ks</v>
      </c>
      <c r="BB139" s="215"/>
      <c r="BC139" s="215"/>
      <c r="BD139" s="215"/>
      <c r="BE139" s="215"/>
      <c r="BF139" s="215"/>
      <c r="BG139" s="215"/>
      <c r="BH139" s="215"/>
    </row>
    <row r="140" spans="1:60" x14ac:dyDescent="0.25">
      <c r="A140" s="231" t="s">
        <v>99</v>
      </c>
      <c r="B140" s="232" t="s">
        <v>72</v>
      </c>
      <c r="C140" s="256" t="s">
        <v>28</v>
      </c>
      <c r="D140" s="233"/>
      <c r="E140" s="234"/>
      <c r="F140" s="235"/>
      <c r="G140" s="235">
        <f>SUMIF(AG141:AG142,"&lt;&gt;NOR",G141:G142)</f>
        <v>0</v>
      </c>
      <c r="H140" s="235"/>
      <c r="I140" s="235">
        <f>SUM(I141:I142)</f>
        <v>0</v>
      </c>
      <c r="J140" s="235"/>
      <c r="K140" s="235">
        <f>SUM(K141:K142)</f>
        <v>0</v>
      </c>
      <c r="L140" s="235"/>
      <c r="M140" s="235">
        <f>SUM(M141:M142)</f>
        <v>0</v>
      </c>
      <c r="N140" s="235"/>
      <c r="O140" s="235">
        <f>SUM(O141:O142)</f>
        <v>0</v>
      </c>
      <c r="P140" s="235"/>
      <c r="Q140" s="235">
        <f>SUM(Q141:Q142)</f>
        <v>0</v>
      </c>
      <c r="R140" s="235"/>
      <c r="S140" s="235"/>
      <c r="T140" s="236"/>
      <c r="U140" s="230"/>
      <c r="V140" s="230">
        <f>SUM(V141:V142)</f>
        <v>0</v>
      </c>
      <c r="W140" s="230"/>
      <c r="X140" s="230"/>
      <c r="AG140" t="s">
        <v>100</v>
      </c>
    </row>
    <row r="141" spans="1:60" outlineLevel="1" x14ac:dyDescent="0.25">
      <c r="A141" s="237">
        <v>63</v>
      </c>
      <c r="B141" s="238" t="s">
        <v>308</v>
      </c>
      <c r="C141" s="257" t="s">
        <v>309</v>
      </c>
      <c r="D141" s="239" t="s">
        <v>279</v>
      </c>
      <c r="E141" s="240">
        <v>1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20</v>
      </c>
      <c r="M141" s="242">
        <f>G141*(1+L141/100)</f>
        <v>0</v>
      </c>
      <c r="N141" s="242">
        <v>0</v>
      </c>
      <c r="O141" s="242">
        <f>ROUND(E141*N141,2)</f>
        <v>0</v>
      </c>
      <c r="P141" s="242">
        <v>0</v>
      </c>
      <c r="Q141" s="242">
        <f>ROUND(E141*P141,2)</f>
        <v>0</v>
      </c>
      <c r="R141" s="242"/>
      <c r="S141" s="242" t="s">
        <v>105</v>
      </c>
      <c r="T141" s="243" t="s">
        <v>201</v>
      </c>
      <c r="U141" s="224">
        <v>0</v>
      </c>
      <c r="V141" s="224">
        <f>ROUND(E141*U141,2)</f>
        <v>0</v>
      </c>
      <c r="W141" s="224"/>
      <c r="X141" s="224" t="s">
        <v>280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281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31.2" outlineLevel="1" x14ac:dyDescent="0.25">
      <c r="A142" s="222"/>
      <c r="B142" s="223"/>
      <c r="C142" s="261" t="s">
        <v>310</v>
      </c>
      <c r="D142" s="253"/>
      <c r="E142" s="253"/>
      <c r="F142" s="253"/>
      <c r="G142" s="253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176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52" t="str">
        <f>C142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2" s="215"/>
      <c r="BC142" s="215"/>
      <c r="BD142" s="215"/>
      <c r="BE142" s="215"/>
      <c r="BF142" s="215"/>
      <c r="BG142" s="215"/>
      <c r="BH142" s="215"/>
    </row>
    <row r="143" spans="1:60" x14ac:dyDescent="0.25">
      <c r="A143" s="3"/>
      <c r="B143" s="4"/>
      <c r="C143" s="264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v>15</v>
      </c>
      <c r="AF143">
        <v>20</v>
      </c>
      <c r="AG143" t="s">
        <v>86</v>
      </c>
    </row>
    <row r="144" spans="1:60" x14ac:dyDescent="0.25">
      <c r="A144" s="218"/>
      <c r="B144" s="219" t="s">
        <v>29</v>
      </c>
      <c r="C144" s="265"/>
      <c r="D144" s="220"/>
      <c r="E144" s="221"/>
      <c r="F144" s="221"/>
      <c r="G144" s="255">
        <f>G8+G55+G60+G94+G104+G107+G114+G117+G124+G140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f>SUMIF(L7:L142,AE143,G7:G142)</f>
        <v>0</v>
      </c>
      <c r="AF144">
        <f>SUMIF(L7:L142,AF143,G7:G142)</f>
        <v>0</v>
      </c>
      <c r="AG144" t="s">
        <v>311</v>
      </c>
    </row>
    <row r="145" spans="3:33" x14ac:dyDescent="0.25">
      <c r="C145" s="266"/>
      <c r="D145" s="10"/>
      <c r="AG145" t="s">
        <v>313</v>
      </c>
    </row>
    <row r="146" spans="3:33" x14ac:dyDescent="0.25">
      <c r="D146" s="10"/>
    </row>
    <row r="147" spans="3:33" x14ac:dyDescent="0.25">
      <c r="D147" s="10"/>
    </row>
    <row r="148" spans="3:33" x14ac:dyDescent="0.25">
      <c r="D148" s="10"/>
    </row>
    <row r="149" spans="3:33" x14ac:dyDescent="0.25">
      <c r="D149" s="10"/>
    </row>
    <row r="150" spans="3:33" x14ac:dyDescent="0.25">
      <c r="D150" s="10"/>
    </row>
    <row r="151" spans="3:33" x14ac:dyDescent="0.25">
      <c r="D151" s="10"/>
    </row>
    <row r="152" spans="3:33" x14ac:dyDescent="0.25">
      <c r="D152" s="10"/>
    </row>
    <row r="153" spans="3:33" x14ac:dyDescent="0.25">
      <c r="D153" s="10"/>
    </row>
    <row r="154" spans="3:33" x14ac:dyDescent="0.25">
      <c r="D154" s="10"/>
    </row>
    <row r="155" spans="3:33" x14ac:dyDescent="0.25">
      <c r="D155" s="10"/>
    </row>
    <row r="156" spans="3:33" x14ac:dyDescent="0.25">
      <c r="D156" s="10"/>
    </row>
    <row r="157" spans="3:33" x14ac:dyDescent="0.25">
      <c r="D157" s="10"/>
    </row>
    <row r="158" spans="3:33" x14ac:dyDescent="0.25">
      <c r="D158" s="10"/>
    </row>
    <row r="159" spans="3:33" x14ac:dyDescent="0.25">
      <c r="D159" s="10"/>
    </row>
    <row r="160" spans="3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</sheetData>
  <sheetProtection algorithmName="SHA-512" hashValue="On4Zjvv1esvdBkZYYHk4oRyyIcOXlOUC9mu1zyLXpowkhdYbW5kZ5YAa0Hng4CDtnhgk75l1Onmi25KHGgs4uw==" saltValue="c1c355fCegGRbdQhd2Ik9A==" spinCount="100000" sheet="1"/>
  <mergeCells count="43">
    <mergeCell ref="C139:G139"/>
    <mergeCell ref="C142:G142"/>
    <mergeCell ref="C128:G128"/>
    <mergeCell ref="C129:G129"/>
    <mergeCell ref="C131:G131"/>
    <mergeCell ref="C133:G133"/>
    <mergeCell ref="C135:G135"/>
    <mergeCell ref="C137:G137"/>
    <mergeCell ref="C109:G109"/>
    <mergeCell ref="C112:G112"/>
    <mergeCell ref="C119:G119"/>
    <mergeCell ref="C121:G121"/>
    <mergeCell ref="C123:G123"/>
    <mergeCell ref="C126:G126"/>
    <mergeCell ref="C84:G84"/>
    <mergeCell ref="C86:G86"/>
    <mergeCell ref="C88:G88"/>
    <mergeCell ref="C90:G90"/>
    <mergeCell ref="C96:G96"/>
    <mergeCell ref="C106:G106"/>
    <mergeCell ref="C59:G59"/>
    <mergeCell ref="C62:G62"/>
    <mergeCell ref="C65:G65"/>
    <mergeCell ref="C74:G74"/>
    <mergeCell ref="C76:G76"/>
    <mergeCell ref="C79:G79"/>
    <mergeCell ref="C37:G37"/>
    <mergeCell ref="C40:G40"/>
    <mergeCell ref="C43:G43"/>
    <mergeCell ref="C49:G49"/>
    <mergeCell ref="C52:G52"/>
    <mergeCell ref="C17:G17"/>
    <mergeCell ref="C19:G19"/>
    <mergeCell ref="C21:G21"/>
    <mergeCell ref="C24:G24"/>
    <mergeCell ref="C27:G27"/>
    <mergeCell ref="C30:G30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SO101 101.1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'SO101 101.1 Pol'!Názvy_tisku</vt:lpstr>
      <vt:lpstr>oadresa</vt:lpstr>
      <vt:lpstr>Stavba!Objednatel</vt:lpstr>
      <vt:lpstr>Stavba!Objekt</vt:lpstr>
      <vt:lpstr>'SO101 101.1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Spáčil</dc:creator>
  <cp:lastModifiedBy>Dušan Spáčil</cp:lastModifiedBy>
  <cp:lastPrinted>2019-03-19T12:27:02Z</cp:lastPrinted>
  <dcterms:created xsi:type="dcterms:W3CDTF">2009-04-08T07:15:50Z</dcterms:created>
  <dcterms:modified xsi:type="dcterms:W3CDTF">2020-07-17T08:26:32Z</dcterms:modified>
</cp:coreProperties>
</file>